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255" windowWidth="14190" windowHeight="11040" activeTab="1"/>
  </bookViews>
  <sheets>
    <sheet name="총괄" sheetId="1" r:id="rId1"/>
    <sheet name="세출결산서1" sheetId="2" r:id="rId2"/>
    <sheet name="세입결산서2" sheetId="3" r:id="rId3"/>
  </sheets>
  <definedNames>
    <definedName name="_xlnm.Print_Area" localSheetId="2">'세입결산서2'!$A$1:$L$46</definedName>
    <definedName name="_xlnm.Print_Area" localSheetId="1">'세출결산서1'!$A$1:$O$111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0" authorId="0">
      <text>
        <r>
          <rPr>
            <b/>
            <sz val="9"/>
            <rFont val="돋움"/>
            <family val="3"/>
          </rPr>
          <t>법인전입금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쉼터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지출금액</t>
        </r>
      </text>
    </comment>
    <comment ref="E11" authorId="0">
      <text>
        <r>
          <rPr>
            <b/>
            <sz val="9"/>
            <rFont val="돋움"/>
            <family val="3"/>
          </rPr>
          <t>후원금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지출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발굴</t>
        </r>
        <r>
          <rPr>
            <b/>
            <sz val="9"/>
            <rFont val="Tahoma"/>
            <family val="2"/>
          </rPr>
          <t>.</t>
        </r>
        <r>
          <rPr>
            <b/>
            <sz val="9"/>
            <rFont val="돋움"/>
            <family val="3"/>
          </rPr>
          <t>모니터링단</t>
        </r>
        <r>
          <rPr>
            <b/>
            <sz val="9"/>
            <rFont val="Tahoma"/>
            <family val="2"/>
          </rPr>
          <t>.</t>
        </r>
        <r>
          <rPr>
            <b/>
            <sz val="9"/>
            <rFont val="돋움"/>
            <family val="3"/>
          </rPr>
          <t>라이프</t>
        </r>
        <r>
          <rPr>
            <b/>
            <sz val="9"/>
            <rFont val="Tahoma"/>
            <family val="2"/>
          </rPr>
          <t>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3" authorId="0">
      <text>
        <r>
          <rPr>
            <b/>
            <sz val="9"/>
            <rFont val="돋움"/>
            <family val="3"/>
          </rPr>
          <t>법인전입금</t>
        </r>
        <r>
          <rPr>
            <b/>
            <sz val="9"/>
            <rFont val="Tahoma"/>
            <family val="2"/>
          </rPr>
          <t>+</t>
        </r>
        <r>
          <rPr>
            <b/>
            <sz val="9"/>
            <rFont val="돋움"/>
            <family val="3"/>
          </rPr>
          <t>후원금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J14" authorId="0">
      <text>
        <r>
          <rPr>
            <b/>
            <sz val="9"/>
            <rFont val="돋움"/>
            <family val="3"/>
          </rPr>
          <t>후원금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지출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발굴</t>
        </r>
        <r>
          <rPr>
            <b/>
            <sz val="9"/>
            <rFont val="Tahoma"/>
            <family val="2"/>
          </rPr>
          <t>.</t>
        </r>
        <r>
          <rPr>
            <b/>
            <sz val="9"/>
            <rFont val="돋움"/>
            <family val="3"/>
          </rPr>
          <t>모니터링단</t>
        </r>
        <r>
          <rPr>
            <b/>
            <sz val="9"/>
            <rFont val="Tahoma"/>
            <family val="2"/>
          </rPr>
          <t>.</t>
        </r>
        <r>
          <rPr>
            <b/>
            <sz val="9"/>
            <rFont val="돋움"/>
            <family val="3"/>
          </rPr>
          <t>라이프</t>
        </r>
        <r>
          <rPr>
            <b/>
            <sz val="9"/>
            <rFont val="Tahoma"/>
            <family val="2"/>
          </rPr>
          <t>)</t>
        </r>
      </text>
    </comment>
    <comment ref="J11" authorId="0">
      <text>
        <r>
          <rPr>
            <b/>
            <sz val="9"/>
            <rFont val="돋움"/>
            <family val="3"/>
          </rPr>
          <t>법인전입금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쉼터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지출금액</t>
        </r>
      </text>
    </comment>
  </commentList>
</comments>
</file>

<file path=xl/sharedStrings.xml><?xml version="1.0" encoding="utf-8"?>
<sst xmlns="http://schemas.openxmlformats.org/spreadsheetml/2006/main" count="326" uniqueCount="119">
  <si>
    <t>계</t>
  </si>
  <si>
    <t>계</t>
  </si>
  <si>
    <t>사무비</t>
  </si>
  <si>
    <t>항</t>
  </si>
  <si>
    <t>목</t>
  </si>
  <si>
    <t>보조금</t>
  </si>
  <si>
    <t>구분</t>
  </si>
  <si>
    <t>관</t>
  </si>
  <si>
    <t>인건비</t>
  </si>
  <si>
    <t>급여</t>
  </si>
  <si>
    <t>[예산]</t>
  </si>
  <si>
    <t>[결산]</t>
  </si>
  <si>
    <t>[증감]</t>
  </si>
  <si>
    <t>퇴직적립금</t>
  </si>
  <si>
    <t>합 계</t>
  </si>
  <si>
    <t>업무추진비</t>
  </si>
  <si>
    <t>회의비</t>
  </si>
  <si>
    <t>운영비</t>
  </si>
  <si>
    <t>수용비 및 수수료</t>
  </si>
  <si>
    <t>제세공과금</t>
  </si>
  <si>
    <t>총 계</t>
  </si>
  <si>
    <t>관</t>
  </si>
  <si>
    <t>항</t>
  </si>
  <si>
    <t>목</t>
  </si>
  <si>
    <t>구분</t>
  </si>
  <si>
    <t>국비</t>
  </si>
  <si>
    <t>시·도비</t>
  </si>
  <si>
    <t>계</t>
  </si>
  <si>
    <t>보조금</t>
  </si>
  <si>
    <t>[예산]</t>
  </si>
  <si>
    <t>[결산]</t>
  </si>
  <si>
    <t>[증감]</t>
  </si>
  <si>
    <t>(단위 : 원)</t>
  </si>
  <si>
    <t>재산조성비</t>
  </si>
  <si>
    <t>일반사업비</t>
  </si>
  <si>
    <t>시설비</t>
  </si>
  <si>
    <r>
      <rPr>
        <b/>
        <sz val="14"/>
        <rFont val="맑은 고딕"/>
        <family val="3"/>
      </rPr>
      <t>&lt; 총 괄 &gt;</t>
    </r>
    <r>
      <rPr>
        <b/>
        <sz val="12"/>
        <rFont val="맑은 고딕"/>
        <family val="3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맑은 고딕"/>
        <family val="3"/>
      </rPr>
      <t>(단위 : 원)</t>
    </r>
  </si>
  <si>
    <t>자부담</t>
  </si>
  <si>
    <t>자부담</t>
  </si>
  <si>
    <t>법인전입금</t>
  </si>
  <si>
    <t>후원금</t>
  </si>
  <si>
    <t>제수당</t>
  </si>
  <si>
    <t>기관운영비</t>
  </si>
  <si>
    <t>공공요금</t>
  </si>
  <si>
    <t>여비</t>
  </si>
  <si>
    <t>차량비</t>
  </si>
  <si>
    <t>홍보사업</t>
  </si>
  <si>
    <t>예방교육사업</t>
  </si>
  <si>
    <t>상담사업비</t>
  </si>
  <si>
    <t>기타</t>
  </si>
  <si>
    <t>기타</t>
  </si>
  <si>
    <t>기타</t>
  </si>
  <si>
    <t>보조금 반납</t>
  </si>
  <si>
    <t>기 타</t>
  </si>
  <si>
    <t>예금이자</t>
  </si>
  <si>
    <t>후원금 이월</t>
  </si>
  <si>
    <t>(이자포함)</t>
  </si>
  <si>
    <t>세                                             입</t>
  </si>
  <si>
    <t xml:space="preserve"> 세                            출</t>
  </si>
  <si>
    <t>관  항  목</t>
  </si>
  <si>
    <t>증  감(B)-(A)</t>
  </si>
  <si>
    <t>관 항 목</t>
  </si>
  <si>
    <t>예산(A)</t>
  </si>
  <si>
    <t>결산(B)</t>
  </si>
  <si>
    <t>금 액</t>
  </si>
  <si>
    <t>총             계</t>
  </si>
  <si>
    <t>총            계</t>
  </si>
  <si>
    <t>보
조
금
수
입</t>
  </si>
  <si>
    <t>사무비</t>
  </si>
  <si>
    <t>소계</t>
  </si>
  <si>
    <t>보조금수입</t>
  </si>
  <si>
    <t>인건비</t>
  </si>
  <si>
    <t>업무추진비</t>
  </si>
  <si>
    <t>자
부
담</t>
  </si>
  <si>
    <t>운영비</t>
  </si>
  <si>
    <t>후원금</t>
  </si>
  <si>
    <t>사업비</t>
  </si>
  <si>
    <t>소계</t>
  </si>
  <si>
    <t>법인전입금</t>
  </si>
  <si>
    <r>
      <t xml:space="preserve">              (</t>
    </r>
    <r>
      <rPr>
        <sz val="11"/>
        <color indexed="8"/>
        <rFont val="돋움"/>
        <family val="3"/>
      </rPr>
      <t>단위</t>
    </r>
    <r>
      <rPr>
        <sz val="11"/>
        <color indexed="8"/>
        <rFont val="맑은 고딕"/>
        <family val="3"/>
      </rPr>
      <t xml:space="preserve"> : </t>
    </r>
    <r>
      <rPr>
        <sz val="11"/>
        <color indexed="8"/>
        <rFont val="돋움"/>
        <family val="3"/>
      </rPr>
      <t>원</t>
    </r>
    <r>
      <rPr>
        <sz val="11"/>
        <color indexed="8"/>
        <rFont val="맑은 고딕"/>
        <family val="3"/>
      </rPr>
      <t>)</t>
    </r>
  </si>
  <si>
    <t>예금이자
(후원금)</t>
  </si>
  <si>
    <t>예금이자
(법인전입금)</t>
  </si>
  <si>
    <t>자부담</t>
  </si>
  <si>
    <t>역량강화사업</t>
  </si>
  <si>
    <t>대외협력사업</t>
  </si>
  <si>
    <t>사회보험료</t>
  </si>
  <si>
    <t>법인전입금 이월</t>
  </si>
  <si>
    <t>기타운영비</t>
  </si>
  <si>
    <t>합 계</t>
  </si>
  <si>
    <t>합  계</t>
  </si>
  <si>
    <t>총  계</t>
  </si>
  <si>
    <t>운영보조금</t>
  </si>
  <si>
    <t>운영보조금</t>
  </si>
  <si>
    <t>보조금 반납
(이자포함)</t>
  </si>
  <si>
    <t>법인전입금 이월</t>
  </si>
  <si>
    <t>후원금 이월</t>
  </si>
  <si>
    <t>.</t>
  </si>
  <si>
    <t>예금이자</t>
  </si>
  <si>
    <t>시설비</t>
  </si>
  <si>
    <t>사업비</t>
  </si>
  <si>
    <t>후원사업</t>
  </si>
  <si>
    <t>자산취득비</t>
  </si>
  <si>
    <r>
      <t>2023</t>
    </r>
    <r>
      <rPr>
        <b/>
        <sz val="20"/>
        <rFont val="돋움"/>
        <family val="3"/>
      </rPr>
      <t>년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노인보호전문기관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세입결산서</t>
    </r>
  </si>
  <si>
    <r>
      <t>2023</t>
    </r>
    <r>
      <rPr>
        <b/>
        <sz val="20"/>
        <rFont val="돋움"/>
        <family val="3"/>
      </rPr>
      <t>년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노인보호전문기관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세출결산서</t>
    </r>
  </si>
  <si>
    <t>기타후생경비</t>
  </si>
  <si>
    <t>공동모금회
지정기탁 1</t>
  </si>
  <si>
    <t>공동모금회
지정기탁 2</t>
  </si>
  <si>
    <r>
      <t xml:space="preserve">  2023년 노인보호전문사업 세입</t>
    </r>
    <r>
      <rPr>
        <b/>
        <sz val="24"/>
        <rFont val="맑은 고딕"/>
        <family val="3"/>
      </rPr>
      <t>‧</t>
    </r>
    <r>
      <rPr>
        <b/>
        <sz val="24"/>
        <rFont val="HY헤드라인M"/>
        <family val="1"/>
      </rPr>
      <t xml:space="preserve">세출예산                           </t>
    </r>
    <r>
      <rPr>
        <sz val="24"/>
        <color indexed="62"/>
        <rFont val="HY헤드라인M"/>
        <family val="1"/>
      </rPr>
      <t xml:space="preserve">                                                          </t>
    </r>
  </si>
  <si>
    <t>2023년</t>
  </si>
  <si>
    <t>예금이자
(모금회지정1)</t>
  </si>
  <si>
    <t>예금이자
(모금회지정2)</t>
  </si>
  <si>
    <t>모금회지정1
이월</t>
  </si>
  <si>
    <t>모금회지정2
이월</t>
  </si>
  <si>
    <t>공동모금회
지정기탁
[삼성B.E]</t>
  </si>
  <si>
    <t>공동모금회
지정기탁
[나비새김]</t>
  </si>
  <si>
    <t>예금이자
(모금회지정
[삼성B.E])</t>
  </si>
  <si>
    <t>예금이자
(모금회지정
[나비새김])</t>
  </si>
  <si>
    <t>공동모금회
지정기탁
[삼성B.E] 이월</t>
  </si>
  <si>
    <t>공동모금회
지정기탁
[나비새김] 이월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</si>
</sst>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_-;\-* #,##0_-;_-* &quot;-&quot;_-;_-@_-"/>
    <numFmt numFmtId="178" formatCode="0_ "/>
  </numFmts>
  <fonts count="72"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8"/>
      <name val="돋움"/>
      <family val="3"/>
    </font>
    <font>
      <b/>
      <sz val="12"/>
      <name val="맑은 고딕"/>
      <family val="3"/>
    </font>
    <font>
      <b/>
      <sz val="14"/>
      <name val="맑은 고딕"/>
      <family val="3"/>
    </font>
    <font>
      <b/>
      <sz val="10"/>
      <name val="맑은 고딕"/>
      <family val="3"/>
    </font>
    <font>
      <b/>
      <sz val="20"/>
      <name val="맑은 고딕"/>
      <family val="3"/>
    </font>
    <font>
      <sz val="11"/>
      <color indexed="8"/>
      <name val="돋움"/>
      <family val="3"/>
    </font>
    <font>
      <b/>
      <sz val="24"/>
      <name val="맑은 고딕"/>
      <family val="3"/>
    </font>
    <font>
      <b/>
      <sz val="20"/>
      <name val="돋움"/>
      <family val="3"/>
    </font>
    <font>
      <b/>
      <sz val="24"/>
      <name val="HY헤드라인M"/>
      <family val="1"/>
    </font>
    <font>
      <sz val="24"/>
      <color indexed="62"/>
      <name val="HY헤드라인M"/>
      <family val="1"/>
    </font>
    <font>
      <b/>
      <sz val="9"/>
      <color indexed="12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9"/>
      <name val="맑은 고딕"/>
      <family val="3"/>
    </font>
    <font>
      <sz val="9"/>
      <color indexed="8"/>
      <name val="맑은 고딕"/>
      <family val="3"/>
    </font>
    <font>
      <sz val="8.5"/>
      <name val="맑은 고딕"/>
      <family val="3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12"/>
      <name val="맑은 고딕"/>
      <family val="3"/>
    </font>
    <font>
      <b/>
      <sz val="9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9"/>
      <color rgb="FF0000FF"/>
      <name val="맑은 고딕"/>
      <family val="3"/>
    </font>
    <font>
      <sz val="11"/>
      <color indexed="8"/>
      <name val="Cambria"/>
      <family val="3"/>
    </font>
    <font>
      <sz val="11"/>
      <name val="Cambria"/>
      <family val="3"/>
    </font>
    <font>
      <sz val="11"/>
      <color indexed="12"/>
      <name val="Cambria"/>
      <family val="3"/>
    </font>
    <font>
      <sz val="11"/>
      <color rgb="FF0000FF"/>
      <name val="Cambria"/>
      <family val="3"/>
    </font>
    <font>
      <sz val="11"/>
      <color rgb="FFFF0000"/>
      <name val="맑은 고딕"/>
      <family val="3"/>
    </font>
    <font>
      <b/>
      <sz val="9"/>
      <color rgb="FFFF0000"/>
      <name val="맑은 고딕"/>
      <family val="3"/>
    </font>
    <font>
      <sz val="9"/>
      <color indexed="8"/>
      <name val="Cambria"/>
      <family val="3"/>
    </font>
    <font>
      <sz val="9"/>
      <name val="Cambria"/>
      <family val="3"/>
    </font>
    <font>
      <sz val="11"/>
      <color rgb="FF0000FF"/>
      <name val="맑은 고딕"/>
      <family val="3"/>
    </font>
    <font>
      <sz val="11"/>
      <color rgb="FF111CFB"/>
      <name val="맑은 고딕"/>
      <family val="3"/>
    </font>
    <font>
      <b/>
      <sz val="8"/>
      <name val="맑은 고딕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/>
      <right style="thin"/>
      <top style="medium"/>
      <bottom style="double"/>
    </border>
    <border>
      <left style="thin"/>
      <right style="thin"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 style="double"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double"/>
      <bottom style="thin"/>
    </border>
    <border>
      <left style="thin"/>
      <right style="medium"/>
      <top style="double"/>
      <bottom/>
    </border>
    <border>
      <left/>
      <right style="thin"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/>
      <right/>
      <top/>
      <bottom style="medium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 style="medium"/>
      <right/>
      <top style="double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double"/>
      <right/>
      <top/>
      <bottom style="double"/>
    </border>
    <border>
      <left style="double"/>
      <right/>
      <top/>
      <bottom/>
    </border>
    <border>
      <left style="double"/>
      <right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/>
      <right style="medium"/>
      <top style="medium"/>
      <bottom style="double"/>
    </border>
    <border>
      <left style="medium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>
        <color indexed="63"/>
      </right>
      <top style="double"/>
      <bottom/>
    </border>
    <border>
      <left>
        <color indexed="63"/>
      </left>
      <right style="medium"/>
      <top style="double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4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41" fontId="60" fillId="33" borderId="12" xfId="48" applyFont="1" applyFill="1" applyBorder="1" applyAlignment="1">
      <alignment horizontal="right" vertical="center"/>
    </xf>
    <xf numFmtId="41" fontId="60" fillId="0" borderId="12" xfId="48" applyFont="1" applyBorder="1" applyAlignment="1">
      <alignment horizontal="right" vertical="center"/>
    </xf>
    <xf numFmtId="41" fontId="0" fillId="0" borderId="0" xfId="48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1" fontId="16" fillId="0" borderId="25" xfId="48" applyFont="1" applyFill="1" applyBorder="1" applyAlignment="1">
      <alignment horizontal="center" vertical="center"/>
    </xf>
    <xf numFmtId="41" fontId="16" fillId="0" borderId="12" xfId="48" applyFont="1" applyFill="1" applyBorder="1" applyAlignment="1">
      <alignment horizontal="center" vertical="center"/>
    </xf>
    <xf numFmtId="41" fontId="16" fillId="0" borderId="26" xfId="48" applyFont="1" applyFill="1" applyBorder="1" applyAlignment="1">
      <alignment horizontal="center" vertical="center"/>
    </xf>
    <xf numFmtId="41" fontId="16" fillId="0" borderId="27" xfId="48" applyFont="1" applyFill="1" applyBorder="1" applyAlignment="1">
      <alignment horizontal="center" vertical="center"/>
    </xf>
    <xf numFmtId="41" fontId="16" fillId="0" borderId="28" xfId="48" applyFont="1" applyFill="1" applyBorder="1" applyAlignment="1">
      <alignment horizontal="center" vertical="center"/>
    </xf>
    <xf numFmtId="41" fontId="16" fillId="34" borderId="29" xfId="48" applyFont="1" applyFill="1" applyBorder="1" applyAlignment="1">
      <alignment horizontal="right" vertical="center"/>
    </xf>
    <xf numFmtId="41" fontId="13" fillId="34" borderId="30" xfId="48" applyFont="1" applyFill="1" applyBorder="1" applyAlignment="1">
      <alignment horizontal="right" vertical="center"/>
    </xf>
    <xf numFmtId="41" fontId="16" fillId="33" borderId="31" xfId="48" applyFont="1" applyFill="1" applyBorder="1" applyAlignment="1">
      <alignment horizontal="right" vertical="center"/>
    </xf>
    <xf numFmtId="41" fontId="16" fillId="33" borderId="17" xfId="48" applyFont="1" applyFill="1" applyBorder="1" applyAlignment="1">
      <alignment horizontal="right" vertical="center"/>
    </xf>
    <xf numFmtId="176" fontId="14" fillId="0" borderId="17" xfId="0" applyNumberFormat="1" applyFont="1" applyBorder="1" applyAlignment="1">
      <alignment horizontal="center" vertical="center"/>
    </xf>
    <xf numFmtId="41" fontId="14" fillId="0" borderId="17" xfId="48" applyFont="1" applyBorder="1" applyAlignment="1">
      <alignment horizontal="right" vertical="center"/>
    </xf>
    <xf numFmtId="41" fontId="16" fillId="0" borderId="32" xfId="48" applyFont="1" applyBorder="1" applyAlignment="1">
      <alignment horizontal="right" vertical="center"/>
    </xf>
    <xf numFmtId="41" fontId="14" fillId="0" borderId="18" xfId="48" applyFont="1" applyBorder="1" applyAlignment="1">
      <alignment horizontal="right" vertical="center"/>
    </xf>
    <xf numFmtId="41" fontId="14" fillId="0" borderId="16" xfId="48" applyFont="1" applyBorder="1" applyAlignment="1">
      <alignment horizontal="right" vertical="center"/>
    </xf>
    <xf numFmtId="41" fontId="13" fillId="33" borderId="33" xfId="48" applyFont="1" applyFill="1" applyBorder="1" applyAlignment="1">
      <alignment horizontal="right" vertical="center"/>
    </xf>
    <xf numFmtId="41" fontId="14" fillId="0" borderId="34" xfId="48" applyFont="1" applyBorder="1" applyAlignment="1">
      <alignment horizontal="right" vertical="center"/>
    </xf>
    <xf numFmtId="41" fontId="14" fillId="0" borderId="17" xfId="48" applyFont="1" applyFill="1" applyBorder="1" applyAlignment="1">
      <alignment horizontal="right" vertical="center"/>
    </xf>
    <xf numFmtId="3" fontId="17" fillId="0" borderId="17" xfId="0" applyNumberFormat="1" applyFont="1" applyBorder="1" applyAlignment="1">
      <alignment horizontal="right" vertical="center"/>
    </xf>
    <xf numFmtId="3" fontId="17" fillId="0" borderId="17" xfId="0" applyNumberFormat="1" applyFont="1" applyBorder="1" applyAlignment="1">
      <alignment vertical="center"/>
    </xf>
    <xf numFmtId="41" fontId="16" fillId="0" borderId="17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1" fontId="16" fillId="33" borderId="32" xfId="48" applyFont="1" applyFill="1" applyBorder="1" applyAlignment="1">
      <alignment horizontal="right" vertical="center"/>
    </xf>
    <xf numFmtId="41" fontId="0" fillId="0" borderId="0" xfId="48" applyFont="1" applyFill="1" applyAlignment="1">
      <alignment vertical="center"/>
    </xf>
    <xf numFmtId="0" fontId="61" fillId="0" borderId="13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41" fontId="61" fillId="0" borderId="35" xfId="48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41" fontId="61" fillId="0" borderId="37" xfId="48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1" fillId="0" borderId="17" xfId="0" applyFont="1" applyBorder="1" applyAlignment="1">
      <alignment horizontal="center" vertical="center"/>
    </xf>
    <xf numFmtId="41" fontId="61" fillId="0" borderId="38" xfId="48" applyFont="1" applyBorder="1" applyAlignment="1">
      <alignment horizontal="center" vertical="center"/>
    </xf>
    <xf numFmtId="41" fontId="61" fillId="0" borderId="12" xfId="48" applyFont="1" applyBorder="1" applyAlignment="1">
      <alignment horizontal="center" vertical="center"/>
    </xf>
    <xf numFmtId="41" fontId="62" fillId="0" borderId="38" xfId="48" applyFont="1" applyBorder="1" applyAlignment="1">
      <alignment horizontal="center" vertical="center"/>
    </xf>
    <xf numFmtId="41" fontId="62" fillId="0" borderId="12" xfId="48" applyFont="1" applyBorder="1" applyAlignment="1">
      <alignment horizontal="center" vertical="center"/>
    </xf>
    <xf numFmtId="0" fontId="61" fillId="0" borderId="19" xfId="0" applyFont="1" applyBorder="1" applyAlignment="1">
      <alignment vertical="center"/>
    </xf>
    <xf numFmtId="0" fontId="61" fillId="0" borderId="24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41" fontId="63" fillId="0" borderId="12" xfId="48" applyFont="1" applyBorder="1" applyAlignment="1">
      <alignment horizontal="center" vertical="center"/>
    </xf>
    <xf numFmtId="0" fontId="61" fillId="0" borderId="24" xfId="0" applyFont="1" applyBorder="1" applyAlignment="1">
      <alignment vertical="center"/>
    </xf>
    <xf numFmtId="0" fontId="61" fillId="0" borderId="20" xfId="0" applyFont="1" applyBorder="1" applyAlignment="1">
      <alignment horizontal="center" vertical="center"/>
    </xf>
    <xf numFmtId="41" fontId="61" fillId="0" borderId="18" xfId="48" applyFont="1" applyBorder="1" applyAlignment="1">
      <alignment horizontal="center" vertical="center"/>
    </xf>
    <xf numFmtId="41" fontId="61" fillId="0" borderId="39" xfId="48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41" fontId="62" fillId="0" borderId="41" xfId="48" applyFont="1" applyBorder="1" applyAlignment="1">
      <alignment horizontal="center" vertical="center"/>
    </xf>
    <xf numFmtId="41" fontId="63" fillId="0" borderId="42" xfId="48" applyFont="1" applyBorder="1" applyAlignment="1">
      <alignment horizontal="center" vertical="center"/>
    </xf>
    <xf numFmtId="41" fontId="13" fillId="33" borderId="32" xfId="48" applyFont="1" applyFill="1" applyBorder="1" applyAlignment="1">
      <alignment horizontal="right" vertical="center"/>
    </xf>
    <xf numFmtId="41" fontId="60" fillId="0" borderId="32" xfId="48" applyFont="1" applyFill="1" applyBorder="1" applyAlignment="1">
      <alignment horizontal="right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41" fontId="16" fillId="0" borderId="32" xfId="48" applyFont="1" applyFill="1" applyBorder="1" applyAlignment="1">
      <alignment horizontal="center" vertical="center"/>
    </xf>
    <xf numFmtId="176" fontId="14" fillId="0" borderId="31" xfId="0" applyNumberFormat="1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3" xfId="0" applyFont="1" applyBorder="1" applyAlignment="1">
      <alignment vertical="center"/>
    </xf>
    <xf numFmtId="0" fontId="61" fillId="0" borderId="21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41" fontId="61" fillId="0" borderId="41" xfId="48" applyFont="1" applyBorder="1" applyAlignment="1">
      <alignment horizontal="center" vertical="center"/>
    </xf>
    <xf numFmtId="41" fontId="64" fillId="0" borderId="12" xfId="48" applyFont="1" applyBorder="1" applyAlignment="1">
      <alignment horizontal="center" vertical="center"/>
    </xf>
    <xf numFmtId="41" fontId="64" fillId="0" borderId="42" xfId="48" applyFont="1" applyBorder="1" applyAlignment="1">
      <alignment horizontal="center" vertical="center"/>
    </xf>
    <xf numFmtId="0" fontId="0" fillId="35" borderId="0" xfId="0" applyFill="1" applyAlignment="1">
      <alignment vertical="center"/>
    </xf>
    <xf numFmtId="41" fontId="62" fillId="35" borderId="38" xfId="48" applyFont="1" applyFill="1" applyBorder="1" applyAlignment="1">
      <alignment horizontal="center" vertical="center"/>
    </xf>
    <xf numFmtId="41" fontId="0" fillId="35" borderId="0" xfId="48" applyFont="1" applyFill="1" applyAlignment="1">
      <alignment vertical="center"/>
    </xf>
    <xf numFmtId="41" fontId="61" fillId="35" borderId="35" xfId="48" applyFont="1" applyFill="1" applyBorder="1" applyAlignment="1">
      <alignment horizontal="center" vertical="center"/>
    </xf>
    <xf numFmtId="41" fontId="62" fillId="35" borderId="14" xfId="48" applyFont="1" applyFill="1" applyBorder="1" applyAlignment="1">
      <alignment horizontal="center" vertical="center"/>
    </xf>
    <xf numFmtId="41" fontId="62" fillId="35" borderId="17" xfId="48" applyFont="1" applyFill="1" applyBorder="1" applyAlignment="1">
      <alignment horizontal="center" vertical="center"/>
    </xf>
    <xf numFmtId="41" fontId="64" fillId="35" borderId="38" xfId="48" applyFont="1" applyFill="1" applyBorder="1" applyAlignment="1">
      <alignment horizontal="center" vertical="center"/>
    </xf>
    <xf numFmtId="41" fontId="61" fillId="35" borderId="38" xfId="48" applyFont="1" applyFill="1" applyBorder="1" applyAlignment="1">
      <alignment horizontal="center" vertical="center"/>
    </xf>
    <xf numFmtId="41" fontId="64" fillId="35" borderId="41" xfId="48" applyFont="1" applyFill="1" applyBorder="1" applyAlignment="1">
      <alignment horizontal="center" vertical="center"/>
    </xf>
    <xf numFmtId="41" fontId="61" fillId="35" borderId="18" xfId="48" applyFont="1" applyFill="1" applyBorder="1" applyAlignment="1">
      <alignment horizontal="center" vertical="center"/>
    </xf>
    <xf numFmtId="41" fontId="63" fillId="35" borderId="41" xfId="48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2" fillId="0" borderId="16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2" fillId="0" borderId="18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41" fontId="61" fillId="35" borderId="43" xfId="48" applyFont="1" applyFill="1" applyBorder="1" applyAlignment="1">
      <alignment horizontal="center" vertical="center"/>
    </xf>
    <xf numFmtId="41" fontId="62" fillId="35" borderId="44" xfId="48" applyFont="1" applyFill="1" applyBorder="1" applyAlignment="1">
      <alignment horizontal="center" vertical="center"/>
    </xf>
    <xf numFmtId="41" fontId="61" fillId="35" borderId="41" xfId="48" applyFont="1" applyFill="1" applyBorder="1" applyAlignment="1">
      <alignment horizontal="center" vertical="center"/>
    </xf>
    <xf numFmtId="41" fontId="62" fillId="35" borderId="18" xfId="48" applyFont="1" applyFill="1" applyBorder="1" applyAlignment="1">
      <alignment horizontal="center" vertical="center"/>
    </xf>
    <xf numFmtId="41" fontId="64" fillId="35" borderId="18" xfId="48" applyFont="1" applyFill="1" applyBorder="1" applyAlignment="1">
      <alignment horizontal="center" vertical="center"/>
    </xf>
    <xf numFmtId="41" fontId="61" fillId="35" borderId="45" xfId="48" applyFont="1" applyFill="1" applyBorder="1" applyAlignment="1">
      <alignment horizontal="center" vertical="center"/>
    </xf>
    <xf numFmtId="41" fontId="62" fillId="0" borderId="17" xfId="48" applyFont="1" applyBorder="1" applyAlignment="1">
      <alignment horizontal="center" vertical="center"/>
    </xf>
    <xf numFmtId="41" fontId="61" fillId="35" borderId="14" xfId="48" applyFont="1" applyFill="1" applyBorder="1" applyAlignment="1">
      <alignment horizontal="center" vertical="center"/>
    </xf>
    <xf numFmtId="41" fontId="61" fillId="35" borderId="17" xfId="48" applyFont="1" applyFill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18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65" fillId="0" borderId="21" xfId="0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5" fillId="0" borderId="23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41" fontId="16" fillId="0" borderId="40" xfId="48" applyFont="1" applyFill="1" applyBorder="1" applyAlignment="1">
      <alignment horizontal="right" vertical="center"/>
    </xf>
    <xf numFmtId="3" fontId="17" fillId="0" borderId="40" xfId="0" applyNumberFormat="1" applyFont="1" applyBorder="1" applyAlignment="1">
      <alignment vertical="center"/>
    </xf>
    <xf numFmtId="41" fontId="60" fillId="0" borderId="42" xfId="48" applyFont="1" applyBorder="1" applyAlignment="1">
      <alignment horizontal="right" vertical="center"/>
    </xf>
    <xf numFmtId="176" fontId="18" fillId="0" borderId="20" xfId="0" applyNumberFormat="1" applyFont="1" applyFill="1" applyBorder="1" applyAlignment="1">
      <alignment horizontal="center" vertical="center" wrapText="1"/>
    </xf>
    <xf numFmtId="41" fontId="60" fillId="0" borderId="32" xfId="48" applyFont="1" applyFill="1" applyBorder="1" applyAlignment="1">
      <alignment vertical="center"/>
    </xf>
    <xf numFmtId="41" fontId="66" fillId="33" borderId="12" xfId="48" applyFont="1" applyFill="1" applyBorder="1" applyAlignment="1">
      <alignment horizontal="right" vertical="center"/>
    </xf>
    <xf numFmtId="41" fontId="66" fillId="0" borderId="12" xfId="48" applyFont="1" applyBorder="1" applyAlignment="1">
      <alignment horizontal="right" vertical="center"/>
    </xf>
    <xf numFmtId="41" fontId="66" fillId="0" borderId="12" xfId="48" applyFont="1" applyFill="1" applyBorder="1" applyAlignment="1">
      <alignment horizontal="right" vertical="center"/>
    </xf>
    <xf numFmtId="41" fontId="67" fillId="0" borderId="38" xfId="48" applyFont="1" applyBorder="1" applyAlignment="1">
      <alignment horizontal="center" vertical="center"/>
    </xf>
    <xf numFmtId="41" fontId="68" fillId="35" borderId="17" xfId="48" applyFont="1" applyFill="1" applyBorder="1" applyAlignment="1">
      <alignment vertical="center"/>
    </xf>
    <xf numFmtId="41" fontId="68" fillId="35" borderId="18" xfId="48" applyFont="1" applyFill="1" applyBorder="1" applyAlignment="1">
      <alignment vertical="center"/>
    </xf>
    <xf numFmtId="41" fontId="16" fillId="34" borderId="29" xfId="48" applyNumberFormat="1" applyFont="1" applyFill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1" fontId="16" fillId="0" borderId="32" xfId="48" applyFont="1" applyFill="1" applyBorder="1" applyAlignment="1">
      <alignment vertical="center"/>
    </xf>
    <xf numFmtId="41" fontId="60" fillId="34" borderId="46" xfId="48" applyFont="1" applyFill="1" applyBorder="1" applyAlignment="1">
      <alignment horizontal="right" vertical="center"/>
    </xf>
    <xf numFmtId="41" fontId="60" fillId="0" borderId="33" xfId="48" applyFont="1" applyFill="1" applyBorder="1" applyAlignment="1">
      <alignment horizontal="right" vertical="center"/>
    </xf>
    <xf numFmtId="41" fontId="15" fillId="35" borderId="38" xfId="48" applyFont="1" applyFill="1" applyBorder="1" applyAlignment="1">
      <alignment horizontal="center" vertical="center"/>
    </xf>
    <xf numFmtId="41" fontId="15" fillId="35" borderId="47" xfId="0" applyNumberFormat="1" applyFont="1" applyFill="1" applyBorder="1" applyAlignment="1">
      <alignment horizontal="right" vertical="center"/>
    </xf>
    <xf numFmtId="0" fontId="61" fillId="0" borderId="17" xfId="0" applyFont="1" applyBorder="1" applyAlignment="1">
      <alignment horizontal="center" vertical="center"/>
    </xf>
    <xf numFmtId="41" fontId="0" fillId="35" borderId="0" xfId="48" applyFont="1" applyFill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23" xfId="0" applyFont="1" applyBorder="1" applyAlignment="1">
      <alignment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9" fontId="4" fillId="0" borderId="48" xfId="0" applyNumberFormat="1" applyFont="1" applyFill="1" applyBorder="1" applyAlignment="1">
      <alignment horizontal="center" vertical="center"/>
    </xf>
    <xf numFmtId="9" fontId="4" fillId="0" borderId="49" xfId="0" applyNumberFormat="1" applyFont="1" applyFill="1" applyBorder="1" applyAlignment="1">
      <alignment horizontal="center" vertical="center"/>
    </xf>
    <xf numFmtId="9" fontId="4" fillId="0" borderId="50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horizontal="center" vertical="center"/>
    </xf>
    <xf numFmtId="176" fontId="4" fillId="0" borderId="49" xfId="0" applyNumberFormat="1" applyFont="1" applyFill="1" applyBorder="1" applyAlignment="1">
      <alignment horizontal="center" vertical="center"/>
    </xf>
    <xf numFmtId="176" fontId="4" fillId="0" borderId="52" xfId="0" applyNumberFormat="1" applyFont="1" applyFill="1" applyBorder="1" applyAlignment="1">
      <alignment horizontal="center" vertical="center"/>
    </xf>
    <xf numFmtId="0" fontId="4" fillId="0" borderId="53" xfId="0" applyNumberFormat="1" applyFont="1" applyBorder="1" applyAlignment="1">
      <alignment horizontal="left" vertical="center"/>
    </xf>
    <xf numFmtId="176" fontId="16" fillId="33" borderId="38" xfId="0" applyNumberFormat="1" applyFont="1" applyFill="1" applyBorder="1" applyAlignment="1">
      <alignment horizontal="center" vertical="center"/>
    </xf>
    <xf numFmtId="176" fontId="16" fillId="33" borderId="47" xfId="0" applyNumberFormat="1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176" fontId="16" fillId="34" borderId="55" xfId="0" applyNumberFormat="1" applyFont="1" applyFill="1" applyBorder="1" applyAlignment="1">
      <alignment horizontal="center" vertical="center"/>
    </xf>
    <xf numFmtId="176" fontId="16" fillId="34" borderId="56" xfId="0" applyNumberFormat="1" applyFont="1" applyFill="1" applyBorder="1" applyAlignment="1">
      <alignment horizontal="center" vertical="center"/>
    </xf>
    <xf numFmtId="176" fontId="16" fillId="34" borderId="57" xfId="0" applyNumberFormat="1" applyFont="1" applyFill="1" applyBorder="1" applyAlignment="1">
      <alignment horizontal="center" vertical="center"/>
    </xf>
    <xf numFmtId="0" fontId="14" fillId="33" borderId="58" xfId="0" applyFont="1" applyFill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176" fontId="14" fillId="0" borderId="38" xfId="0" applyNumberFormat="1" applyFont="1" applyBorder="1" applyAlignment="1">
      <alignment horizontal="center" vertical="center"/>
    </xf>
    <xf numFmtId="176" fontId="14" fillId="0" borderId="47" xfId="0" applyNumberFormat="1" applyFont="1" applyBorder="1" applyAlignment="1">
      <alignment horizontal="center" vertical="center"/>
    </xf>
    <xf numFmtId="176" fontId="16" fillId="34" borderId="59" xfId="0" applyNumberFormat="1" applyFont="1" applyFill="1" applyBorder="1" applyAlignment="1">
      <alignment horizontal="center" vertical="center"/>
    </xf>
    <xf numFmtId="176" fontId="16" fillId="0" borderId="60" xfId="0" applyNumberFormat="1" applyFont="1" applyFill="1" applyBorder="1" applyAlignment="1">
      <alignment horizontal="center" vertical="center"/>
    </xf>
    <xf numFmtId="176" fontId="16" fillId="0" borderId="61" xfId="0" applyNumberFormat="1" applyFont="1" applyFill="1" applyBorder="1" applyAlignment="1">
      <alignment horizontal="center" vertical="center"/>
    </xf>
    <xf numFmtId="176" fontId="16" fillId="0" borderId="25" xfId="0" applyNumberFormat="1" applyFont="1" applyFill="1" applyBorder="1" applyAlignment="1">
      <alignment horizontal="center" vertical="center"/>
    </xf>
    <xf numFmtId="176" fontId="16" fillId="0" borderId="62" xfId="0" applyNumberFormat="1" applyFont="1" applyFill="1" applyBorder="1" applyAlignment="1">
      <alignment horizontal="center" vertical="center"/>
    </xf>
    <xf numFmtId="176" fontId="16" fillId="0" borderId="63" xfId="0" applyNumberFormat="1" applyFont="1" applyFill="1" applyBorder="1" applyAlignment="1">
      <alignment horizontal="center" vertical="center"/>
    </xf>
    <xf numFmtId="176" fontId="16" fillId="0" borderId="64" xfId="0" applyNumberFormat="1" applyFont="1" applyFill="1" applyBorder="1" applyAlignment="1">
      <alignment horizontal="center" vertical="center"/>
    </xf>
    <xf numFmtId="176" fontId="16" fillId="0" borderId="65" xfId="0" applyNumberFormat="1" applyFont="1" applyFill="1" applyBorder="1" applyAlignment="1">
      <alignment horizontal="center" vertical="center"/>
    </xf>
    <xf numFmtId="176" fontId="16" fillId="0" borderId="66" xfId="0" applyNumberFormat="1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176" fontId="14" fillId="0" borderId="65" xfId="0" applyNumberFormat="1" applyFont="1" applyBorder="1" applyAlignment="1">
      <alignment horizontal="center" vertical="center"/>
    </xf>
    <xf numFmtId="176" fontId="14" fillId="0" borderId="25" xfId="0" applyNumberFormat="1" applyFont="1" applyBorder="1" applyAlignment="1">
      <alignment horizontal="center" vertical="center"/>
    </xf>
    <xf numFmtId="176" fontId="14" fillId="0" borderId="67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176" fontId="14" fillId="0" borderId="68" xfId="0" applyNumberFormat="1" applyFont="1" applyBorder="1" applyAlignment="1">
      <alignment horizontal="center" vertical="center"/>
    </xf>
    <xf numFmtId="176" fontId="14" fillId="0" borderId="19" xfId="0" applyNumberFormat="1" applyFont="1" applyBorder="1" applyAlignment="1">
      <alignment horizontal="center" vertical="center"/>
    </xf>
    <xf numFmtId="176" fontId="1" fillId="0" borderId="69" xfId="0" applyNumberFormat="1" applyFont="1" applyBorder="1" applyAlignment="1">
      <alignment horizontal="center" vertical="center" wrapText="1"/>
    </xf>
    <xf numFmtId="176" fontId="1" fillId="0" borderId="70" xfId="0" applyNumberFormat="1" applyFont="1" applyBorder="1" applyAlignment="1">
      <alignment horizontal="center" vertical="center" wrapText="1"/>
    </xf>
    <xf numFmtId="176" fontId="14" fillId="0" borderId="38" xfId="0" applyNumberFormat="1" applyFont="1" applyFill="1" applyBorder="1" applyAlignment="1">
      <alignment horizontal="center" vertical="center"/>
    </xf>
    <xf numFmtId="176" fontId="14" fillId="0" borderId="47" xfId="0" applyNumberFormat="1" applyFont="1" applyFill="1" applyBorder="1" applyAlignment="1">
      <alignment horizontal="center" vertical="center"/>
    </xf>
    <xf numFmtId="176" fontId="14" fillId="0" borderId="69" xfId="0" applyNumberFormat="1" applyFont="1" applyBorder="1" applyAlignment="1">
      <alignment horizontal="center" vertical="center" wrapText="1"/>
    </xf>
    <xf numFmtId="176" fontId="14" fillId="0" borderId="70" xfId="0" applyNumberFormat="1" applyFont="1" applyBorder="1" applyAlignment="1">
      <alignment horizontal="center" vertical="center" wrapText="1"/>
    </xf>
    <xf numFmtId="41" fontId="0" fillId="0" borderId="38" xfId="48" applyNumberFormat="1" applyFont="1" applyBorder="1" applyAlignment="1">
      <alignment horizontal="center" vertical="center"/>
    </xf>
    <xf numFmtId="41" fontId="0" fillId="0" borderId="71" xfId="48" applyNumberFormat="1" applyFont="1" applyBorder="1" applyAlignment="1">
      <alignment horizontal="center" vertical="center"/>
    </xf>
    <xf numFmtId="41" fontId="65" fillId="0" borderId="38" xfId="48" applyFont="1" applyBorder="1" applyAlignment="1">
      <alignment horizontal="center" vertical="center"/>
    </xf>
    <xf numFmtId="41" fontId="65" fillId="0" borderId="71" xfId="48" applyFont="1" applyBorder="1" applyAlignment="1">
      <alignment horizontal="center" vertical="center"/>
    </xf>
    <xf numFmtId="41" fontId="69" fillId="0" borderId="38" xfId="48" applyNumberFormat="1" applyFont="1" applyBorder="1" applyAlignment="1">
      <alignment horizontal="center" vertical="center"/>
    </xf>
    <xf numFmtId="41" fontId="69" fillId="0" borderId="71" xfId="48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1" fontId="0" fillId="35" borderId="38" xfId="48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vertical="center"/>
    </xf>
    <xf numFmtId="41" fontId="65" fillId="35" borderId="38" xfId="48" applyFont="1" applyFill="1" applyBorder="1" applyAlignment="1">
      <alignment horizontal="center" vertical="center"/>
    </xf>
    <xf numFmtId="0" fontId="65" fillId="35" borderId="47" xfId="0" applyFont="1" applyFill="1" applyBorder="1" applyAlignment="1">
      <alignment vertical="center"/>
    </xf>
    <xf numFmtId="41" fontId="15" fillId="35" borderId="38" xfId="48" applyFont="1" applyFill="1" applyBorder="1" applyAlignment="1">
      <alignment horizontal="center" vertical="center"/>
    </xf>
    <xf numFmtId="0" fontId="15" fillId="35" borderId="47" xfId="0" applyFont="1" applyFill="1" applyBorder="1" applyAlignment="1">
      <alignment vertical="center"/>
    </xf>
    <xf numFmtId="41" fontId="15" fillId="0" borderId="38" xfId="48" applyNumberFormat="1" applyFont="1" applyBorder="1" applyAlignment="1">
      <alignment horizontal="center" vertical="center"/>
    </xf>
    <xf numFmtId="41" fontId="15" fillId="0" borderId="71" xfId="48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41" fontId="15" fillId="35" borderId="47" xfId="48" applyFont="1" applyFill="1" applyBorder="1" applyAlignment="1">
      <alignment horizontal="center" vertical="center"/>
    </xf>
    <xf numFmtId="41" fontId="15" fillId="0" borderId="38" xfId="48" applyFont="1" applyFill="1" applyBorder="1" applyAlignment="1">
      <alignment horizontal="center" vertical="center"/>
    </xf>
    <xf numFmtId="41" fontId="15" fillId="0" borderId="47" xfId="48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1" fontId="15" fillId="0" borderId="38" xfId="48" applyFont="1" applyBorder="1" applyAlignment="1">
      <alignment horizontal="right" vertical="center"/>
    </xf>
    <xf numFmtId="41" fontId="15" fillId="0" borderId="47" xfId="48" applyFont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41" fontId="65" fillId="0" borderId="38" xfId="48" applyNumberFormat="1" applyFont="1" applyBorder="1" applyAlignment="1">
      <alignment horizontal="center" vertical="center"/>
    </xf>
    <xf numFmtId="41" fontId="65" fillId="0" borderId="71" xfId="48" applyNumberFormat="1" applyFont="1" applyBorder="1" applyAlignment="1">
      <alignment horizontal="center" vertical="center"/>
    </xf>
    <xf numFmtId="41" fontId="15" fillId="0" borderId="38" xfId="48" applyFont="1" applyBorder="1" applyAlignment="1">
      <alignment horizontal="center" vertical="center"/>
    </xf>
    <xf numFmtId="41" fontId="15" fillId="0" borderId="47" xfId="48" applyFont="1" applyBorder="1" applyAlignment="1">
      <alignment horizontal="center" vertical="center"/>
    </xf>
    <xf numFmtId="0" fontId="15" fillId="0" borderId="47" xfId="0" applyFont="1" applyFill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41" fontId="15" fillId="0" borderId="17" xfId="48" applyNumberFormat="1" applyFont="1" applyBorder="1" applyAlignment="1">
      <alignment horizontal="center" vertical="center"/>
    </xf>
    <xf numFmtId="41" fontId="15" fillId="0" borderId="12" xfId="48" applyNumberFormat="1" applyFont="1" applyBorder="1" applyAlignment="1">
      <alignment horizontal="center" vertical="center"/>
    </xf>
    <xf numFmtId="41" fontId="70" fillId="0" borderId="41" xfId="48" applyFont="1" applyFill="1" applyBorder="1" applyAlignment="1">
      <alignment horizontal="center" vertical="center"/>
    </xf>
    <xf numFmtId="41" fontId="70" fillId="0" borderId="73" xfId="48" applyFont="1" applyFill="1" applyBorder="1" applyAlignment="1">
      <alignment horizontal="center" vertical="center"/>
    </xf>
    <xf numFmtId="41" fontId="15" fillId="35" borderId="41" xfId="48" applyFont="1" applyFill="1" applyBorder="1" applyAlignment="1">
      <alignment horizontal="center" vertical="center"/>
    </xf>
    <xf numFmtId="0" fontId="15" fillId="35" borderId="73" xfId="0" applyFont="1" applyFill="1" applyBorder="1" applyAlignment="1">
      <alignment vertical="center"/>
    </xf>
    <xf numFmtId="41" fontId="69" fillId="0" borderId="40" xfId="48" applyNumberFormat="1" applyFont="1" applyBorder="1" applyAlignment="1">
      <alignment horizontal="center" vertical="center"/>
    </xf>
    <xf numFmtId="41" fontId="69" fillId="0" borderId="42" xfId="48" applyNumberFormat="1" applyFont="1" applyBorder="1" applyAlignment="1">
      <alignment horizontal="center" vertical="center"/>
    </xf>
    <xf numFmtId="41" fontId="0" fillId="0" borderId="38" xfId="48" applyFont="1" applyBorder="1" applyAlignment="1">
      <alignment horizontal="center" vertical="center"/>
    </xf>
    <xf numFmtId="41" fontId="0" fillId="0" borderId="71" xfId="48" applyFont="1" applyBorder="1" applyAlignment="1">
      <alignment horizontal="center" vertical="center"/>
    </xf>
    <xf numFmtId="41" fontId="65" fillId="0" borderId="41" xfId="48" applyFont="1" applyBorder="1" applyAlignment="1">
      <alignment horizontal="center" vertical="center"/>
    </xf>
    <xf numFmtId="41" fontId="65" fillId="0" borderId="74" xfId="48" applyFont="1" applyBorder="1" applyAlignment="1">
      <alignment horizontal="center" vertical="center"/>
    </xf>
    <xf numFmtId="0" fontId="65" fillId="0" borderId="73" xfId="0" applyFont="1" applyBorder="1" applyAlignment="1">
      <alignment vertical="center"/>
    </xf>
    <xf numFmtId="0" fontId="0" fillId="0" borderId="7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35" borderId="75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41" fontId="65" fillId="0" borderId="38" xfId="48" applyFont="1" applyFill="1" applyBorder="1" applyAlignment="1">
      <alignment horizontal="center" vertical="center"/>
    </xf>
    <xf numFmtId="41" fontId="65" fillId="0" borderId="47" xfId="48" applyFont="1" applyFill="1" applyBorder="1" applyAlignment="1">
      <alignment horizontal="center" vertical="center"/>
    </xf>
    <xf numFmtId="41" fontId="69" fillId="0" borderId="38" xfId="48" applyFont="1" applyFill="1" applyBorder="1" applyAlignment="1">
      <alignment horizontal="center" vertical="center"/>
    </xf>
    <xf numFmtId="41" fontId="69" fillId="0" borderId="47" xfId="48" applyFont="1" applyFill="1" applyBorder="1" applyAlignment="1">
      <alignment horizontal="center" vertical="center"/>
    </xf>
    <xf numFmtId="41" fontId="69" fillId="0" borderId="41" xfId="48" applyNumberFormat="1" applyFont="1" applyBorder="1" applyAlignment="1">
      <alignment horizontal="center" vertical="center"/>
    </xf>
    <xf numFmtId="41" fontId="69" fillId="0" borderId="74" xfId="48" applyNumberFormat="1" applyFont="1" applyBorder="1" applyAlignment="1">
      <alignment horizontal="center" vertical="center"/>
    </xf>
    <xf numFmtId="41" fontId="15" fillId="0" borderId="41" xfId="48" applyFont="1" applyBorder="1" applyAlignment="1">
      <alignment horizontal="center" vertical="center"/>
    </xf>
    <xf numFmtId="41" fontId="15" fillId="0" borderId="73" xfId="48" applyFont="1" applyBorder="1" applyAlignment="1">
      <alignment horizontal="center" vertical="center"/>
    </xf>
    <xf numFmtId="41" fontId="0" fillId="0" borderId="75" xfId="48" applyFont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1" fontId="0" fillId="0" borderId="75" xfId="48" applyFont="1" applyFill="1" applyBorder="1" applyAlignment="1">
      <alignment horizontal="center" vertical="center"/>
    </xf>
    <xf numFmtId="41" fontId="0" fillId="0" borderId="13" xfId="48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41" fontId="69" fillId="35" borderId="38" xfId="48" applyFont="1" applyFill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41" fontId="69" fillId="0" borderId="38" xfId="48" applyFont="1" applyBorder="1" applyAlignment="1">
      <alignment horizontal="center" vertical="center"/>
    </xf>
    <xf numFmtId="41" fontId="70" fillId="0" borderId="38" xfId="48" applyFont="1" applyFill="1" applyBorder="1" applyAlignment="1">
      <alignment horizontal="center" vertical="center"/>
    </xf>
    <xf numFmtId="41" fontId="70" fillId="0" borderId="47" xfId="48" applyFont="1" applyFill="1" applyBorder="1" applyAlignment="1">
      <alignment horizontal="center" vertical="center"/>
    </xf>
    <xf numFmtId="41" fontId="0" fillId="35" borderId="47" xfId="48" applyFont="1" applyFill="1" applyBorder="1" applyAlignment="1">
      <alignment horizontal="center" vertical="center"/>
    </xf>
    <xf numFmtId="41" fontId="0" fillId="0" borderId="53" xfId="48" applyFont="1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41" fontId="0" fillId="35" borderId="45" xfId="48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vertical="center"/>
    </xf>
    <xf numFmtId="41" fontId="15" fillId="0" borderId="45" xfId="48" applyFont="1" applyFill="1" applyBorder="1" applyAlignment="1">
      <alignment horizontal="center" vertical="center"/>
    </xf>
    <xf numFmtId="41" fontId="15" fillId="0" borderId="57" xfId="48" applyFont="1" applyFill="1" applyBorder="1" applyAlignment="1">
      <alignment horizontal="center" vertical="center"/>
    </xf>
    <xf numFmtId="0" fontId="15" fillId="0" borderId="47" xfId="0" applyFont="1" applyBorder="1" applyAlignment="1">
      <alignment vertical="center"/>
    </xf>
    <xf numFmtId="41" fontId="0" fillId="0" borderId="45" xfId="48" applyNumberFormat="1" applyFont="1" applyBorder="1" applyAlignment="1">
      <alignment horizontal="center" vertical="center"/>
    </xf>
    <xf numFmtId="41" fontId="0" fillId="0" borderId="81" xfId="48" applyNumberFormat="1" applyFont="1" applyBorder="1" applyAlignment="1">
      <alignment horizontal="center" vertical="center"/>
    </xf>
    <xf numFmtId="41" fontId="15" fillId="0" borderId="34" xfId="48" applyFont="1" applyBorder="1" applyAlignment="1">
      <alignment horizontal="center" vertical="center"/>
    </xf>
    <xf numFmtId="41" fontId="15" fillId="0" borderId="25" xfId="48" applyFont="1" applyBorder="1" applyAlignment="1">
      <alignment horizontal="center" vertical="center"/>
    </xf>
    <xf numFmtId="41" fontId="15" fillId="0" borderId="45" xfId="48" applyFont="1" applyBorder="1" applyAlignment="1">
      <alignment horizontal="center" vertical="center"/>
    </xf>
    <xf numFmtId="41" fontId="15" fillId="0" borderId="57" xfId="48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73" xfId="0" applyFont="1" applyBorder="1" applyAlignment="1">
      <alignment vertical="center"/>
    </xf>
    <xf numFmtId="41" fontId="69" fillId="0" borderId="47" xfId="48" applyFont="1" applyBorder="1" applyAlignment="1">
      <alignment horizontal="center" vertical="center"/>
    </xf>
    <xf numFmtId="41" fontId="15" fillId="35" borderId="17" xfId="48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vertical="center"/>
    </xf>
    <xf numFmtId="41" fontId="69" fillId="0" borderId="17" xfId="48" applyFont="1" applyBorder="1" applyAlignment="1">
      <alignment horizontal="center" vertical="center"/>
    </xf>
    <xf numFmtId="0" fontId="69" fillId="0" borderId="17" xfId="0" applyFont="1" applyBorder="1" applyAlignment="1">
      <alignment vertical="center"/>
    </xf>
    <xf numFmtId="41" fontId="70" fillId="0" borderId="41" xfId="48" applyFont="1" applyBorder="1" applyAlignment="1">
      <alignment horizontal="center" vertical="center"/>
    </xf>
    <xf numFmtId="41" fontId="70" fillId="0" borderId="73" xfId="48" applyFont="1" applyBorder="1" applyAlignment="1">
      <alignment horizontal="center" vertical="center"/>
    </xf>
    <xf numFmtId="41" fontId="70" fillId="0" borderId="17" xfId="48" applyNumberFormat="1" applyFont="1" applyBorder="1" applyAlignment="1">
      <alignment horizontal="center" vertical="center"/>
    </xf>
    <xf numFmtId="41" fontId="70" fillId="0" borderId="12" xfId="48" applyNumberFormat="1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61" fillId="0" borderId="17" xfId="0" applyFont="1" applyBorder="1" applyAlignment="1">
      <alignment horizontal="center" vertical="center"/>
    </xf>
    <xf numFmtId="0" fontId="61" fillId="0" borderId="17" xfId="0" applyFont="1" applyBorder="1" applyAlignment="1">
      <alignment vertical="center"/>
    </xf>
    <xf numFmtId="0" fontId="61" fillId="0" borderId="3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2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1" fillId="0" borderId="61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75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1" fillId="0" borderId="82" xfId="0" applyFont="1" applyBorder="1" applyAlignment="1">
      <alignment horizontal="center" vertical="center"/>
    </xf>
    <xf numFmtId="0" fontId="61" fillId="0" borderId="20" xfId="0" applyFont="1" applyBorder="1" applyAlignment="1">
      <alignment vertical="center"/>
    </xf>
    <xf numFmtId="0" fontId="61" fillId="0" borderId="83" xfId="0" applyFont="1" applyBorder="1" applyAlignment="1">
      <alignment vertical="center"/>
    </xf>
    <xf numFmtId="0" fontId="61" fillId="0" borderId="84" xfId="0" applyFont="1" applyBorder="1" applyAlignment="1">
      <alignment vertical="center"/>
    </xf>
    <xf numFmtId="0" fontId="61" fillId="0" borderId="40" xfId="0" applyFont="1" applyBorder="1" applyAlignment="1">
      <alignment vertical="center"/>
    </xf>
    <xf numFmtId="0" fontId="61" fillId="0" borderId="60" xfId="0" applyFont="1" applyBorder="1" applyAlignment="1">
      <alignment horizontal="center" vertical="center"/>
    </xf>
    <xf numFmtId="0" fontId="61" fillId="0" borderId="76" xfId="0" applyFont="1" applyBorder="1" applyAlignment="1">
      <alignment horizontal="center" vertical="center"/>
    </xf>
    <xf numFmtId="3" fontId="62" fillId="0" borderId="18" xfId="0" applyNumberFormat="1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75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65" fillId="0" borderId="47" xfId="0" applyFont="1" applyFill="1" applyBorder="1" applyAlignment="1">
      <alignment vertical="center"/>
    </xf>
    <xf numFmtId="41" fontId="15" fillId="0" borderId="71" xfId="48" applyFont="1" applyBorder="1" applyAlignment="1">
      <alignment horizontal="center" vertical="center"/>
    </xf>
    <xf numFmtId="41" fontId="65" fillId="0" borderId="34" xfId="48" applyFont="1" applyFill="1" applyBorder="1" applyAlignment="1">
      <alignment horizontal="center" vertical="center"/>
    </xf>
    <xf numFmtId="41" fontId="65" fillId="0" borderId="25" xfId="48" applyFont="1" applyFill="1" applyBorder="1" applyAlignment="1">
      <alignment horizontal="center" vertical="center"/>
    </xf>
    <xf numFmtId="41" fontId="65" fillId="0" borderId="34" xfId="48" applyFont="1" applyBorder="1" applyAlignment="1">
      <alignment horizontal="center" vertical="center"/>
    </xf>
    <xf numFmtId="41" fontId="65" fillId="0" borderId="85" xfId="48" applyFont="1" applyBorder="1" applyAlignment="1">
      <alignment horizontal="center" vertical="center"/>
    </xf>
    <xf numFmtId="41" fontId="65" fillId="35" borderId="34" xfId="48" applyNumberFormat="1" applyFont="1" applyFill="1" applyBorder="1" applyAlignment="1">
      <alignment horizontal="center" vertical="center"/>
    </xf>
    <xf numFmtId="41" fontId="65" fillId="35" borderId="25" xfId="48" applyNumberFormat="1" applyFont="1" applyFill="1" applyBorder="1" applyAlignment="1">
      <alignment horizontal="center" vertical="center"/>
    </xf>
    <xf numFmtId="41" fontId="65" fillId="0" borderId="41" xfId="48" applyFont="1" applyFill="1" applyBorder="1" applyAlignment="1">
      <alignment horizontal="center" vertical="center"/>
    </xf>
    <xf numFmtId="41" fontId="65" fillId="0" borderId="73" xfId="48" applyFont="1" applyFill="1" applyBorder="1" applyAlignment="1">
      <alignment horizontal="center" vertical="center"/>
    </xf>
    <xf numFmtId="41" fontId="65" fillId="0" borderId="41" xfId="48" applyNumberFormat="1" applyFont="1" applyBorder="1" applyAlignment="1">
      <alignment horizontal="center" vertical="center"/>
    </xf>
    <xf numFmtId="41" fontId="65" fillId="0" borderId="74" xfId="48" applyNumberFormat="1" applyFont="1" applyBorder="1" applyAlignment="1">
      <alignment horizontal="center" vertical="center"/>
    </xf>
    <xf numFmtId="41" fontId="15" fillId="0" borderId="38" xfId="48" applyNumberFormat="1" applyFont="1" applyBorder="1" applyAlignment="1">
      <alignment horizontal="right" vertical="center"/>
    </xf>
    <xf numFmtId="41" fontId="15" fillId="0" borderId="71" xfId="48" applyNumberFormat="1" applyFont="1" applyBorder="1" applyAlignment="1">
      <alignment horizontal="right" vertical="center"/>
    </xf>
    <xf numFmtId="41" fontId="15" fillId="0" borderId="38" xfId="48" applyFont="1" applyFill="1" applyBorder="1" applyAlignment="1">
      <alignment horizontal="right" vertical="center"/>
    </xf>
    <xf numFmtId="41" fontId="15" fillId="0" borderId="47" xfId="48" applyFont="1" applyFill="1" applyBorder="1" applyAlignment="1">
      <alignment horizontal="right" vertical="center"/>
    </xf>
    <xf numFmtId="176" fontId="14" fillId="0" borderId="82" xfId="0" applyNumberFormat="1" applyFont="1" applyBorder="1" applyAlignment="1">
      <alignment horizontal="center" vertical="center" wrapText="1"/>
    </xf>
    <xf numFmtId="176" fontId="14" fillId="0" borderId="34" xfId="0" applyNumberFormat="1" applyFont="1" applyBorder="1" applyAlignment="1">
      <alignment horizontal="center" vertical="center" wrapText="1"/>
    </xf>
    <xf numFmtId="176" fontId="14" fillId="0" borderId="16" xfId="0" applyNumberFormat="1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center" vertical="center" wrapText="1"/>
    </xf>
    <xf numFmtId="176" fontId="16" fillId="33" borderId="17" xfId="0" applyNumberFormat="1" applyFont="1" applyFill="1" applyBorder="1" applyAlignment="1">
      <alignment horizontal="center" vertical="center"/>
    </xf>
    <xf numFmtId="176" fontId="14" fillId="0" borderId="17" xfId="0" applyNumberFormat="1" applyFont="1" applyFill="1" applyBorder="1" applyAlignment="1">
      <alignment horizontal="center" vertical="center"/>
    </xf>
    <xf numFmtId="41" fontId="68" fillId="35" borderId="17" xfId="48" applyFont="1" applyFill="1" applyBorder="1" applyAlignment="1">
      <alignment horizontal="center" vertical="center"/>
    </xf>
    <xf numFmtId="41" fontId="17" fillId="0" borderId="17" xfId="48" applyFont="1" applyBorder="1" applyAlignment="1">
      <alignment horizontal="center" vertical="center"/>
    </xf>
    <xf numFmtId="176" fontId="14" fillId="0" borderId="83" xfId="0" applyNumberFormat="1" applyFont="1" applyBorder="1" applyAlignment="1">
      <alignment horizontal="center" vertical="center" wrapText="1"/>
    </xf>
    <xf numFmtId="176" fontId="14" fillId="0" borderId="84" xfId="0" applyNumberFormat="1" applyFont="1" applyBorder="1" applyAlignment="1">
      <alignment horizontal="center" vertical="center" wrapText="1"/>
    </xf>
    <xf numFmtId="176" fontId="14" fillId="0" borderId="40" xfId="0" applyNumberFormat="1" applyFont="1" applyFill="1" applyBorder="1" applyAlignment="1">
      <alignment horizontal="center" vertical="center"/>
    </xf>
    <xf numFmtId="41" fontId="68" fillId="35" borderId="40" xfId="48" applyFont="1" applyFill="1" applyBorder="1" applyAlignment="1">
      <alignment horizontal="center" vertical="center"/>
    </xf>
    <xf numFmtId="41" fontId="14" fillId="0" borderId="40" xfId="48" applyFont="1" applyFill="1" applyBorder="1" applyAlignment="1">
      <alignment horizontal="right" vertical="center"/>
    </xf>
    <xf numFmtId="41" fontId="14" fillId="0" borderId="0" xfId="48" applyFont="1" applyFill="1" applyBorder="1" applyAlignment="1">
      <alignment horizontal="right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1" fontId="60" fillId="0" borderId="38" xfId="48" applyFont="1" applyFill="1" applyBorder="1" applyAlignment="1">
      <alignment horizontal="right" vertical="center"/>
    </xf>
    <xf numFmtId="41" fontId="60" fillId="0" borderId="41" xfId="48" applyFont="1" applyFill="1" applyBorder="1" applyAlignment="1">
      <alignment horizontal="right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41" fontId="69" fillId="35" borderId="47" xfId="48" applyFont="1" applyFill="1" applyBorder="1" applyAlignment="1">
      <alignment horizontal="center" vertical="center"/>
    </xf>
    <xf numFmtId="41" fontId="16" fillId="33" borderId="12" xfId="48" applyFont="1" applyFill="1" applyBorder="1" applyAlignment="1">
      <alignment horizontal="right" vertical="center"/>
    </xf>
    <xf numFmtId="41" fontId="16" fillId="0" borderId="12" xfId="48" applyFont="1" applyBorder="1" applyAlignment="1">
      <alignment horizontal="right" vertical="center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="85" zoomScaleNormal="85" zoomScalePageLayoutView="0" workbookViewId="0" topLeftCell="A1">
      <selection activeCell="Q8" sqref="Q8"/>
    </sheetView>
  </sheetViews>
  <sheetFormatPr defaultColWidth="9.00390625" defaultRowHeight="16.5"/>
  <cols>
    <col min="1" max="1" width="7.625" style="0" customWidth="1"/>
    <col min="2" max="2" width="9.50390625" style="0" customWidth="1"/>
    <col min="3" max="3" width="10.50390625" style="0" customWidth="1"/>
    <col min="4" max="5" width="11.625" style="0" customWidth="1"/>
    <col min="6" max="6" width="12.625" style="0" customWidth="1"/>
    <col min="7" max="7" width="6.25390625" style="0" customWidth="1"/>
    <col min="8" max="8" width="3.25390625" style="0" customWidth="1"/>
    <col min="9" max="9" width="7.00390625" style="0" customWidth="1"/>
    <col min="10" max="10" width="3.625" style="0" customWidth="1"/>
    <col min="11" max="12" width="11.625" style="0" customWidth="1"/>
    <col min="13" max="13" width="12.625" style="0" customWidth="1"/>
    <col min="14" max="14" width="7.125" style="0" customWidth="1"/>
  </cols>
  <sheetData>
    <row r="1" spans="1:13" ht="52.5" customHeight="1">
      <c r="A1" s="171" t="s">
        <v>107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30" customHeight="1" thickBot="1">
      <c r="A2" s="178" t="s">
        <v>36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31.5" customHeight="1">
      <c r="A3" s="175" t="s">
        <v>57</v>
      </c>
      <c r="B3" s="176"/>
      <c r="C3" s="176"/>
      <c r="D3" s="176"/>
      <c r="E3" s="176"/>
      <c r="F3" s="177"/>
      <c r="G3" s="172" t="s">
        <v>58</v>
      </c>
      <c r="H3" s="173"/>
      <c r="I3" s="173"/>
      <c r="J3" s="173"/>
      <c r="K3" s="173"/>
      <c r="L3" s="173"/>
      <c r="M3" s="174"/>
    </row>
    <row r="4" spans="1:13" ht="31.5" customHeight="1">
      <c r="A4" s="191" t="s">
        <v>59</v>
      </c>
      <c r="B4" s="192"/>
      <c r="C4" s="193"/>
      <c r="D4" s="33" t="s">
        <v>108</v>
      </c>
      <c r="E4" s="33" t="s">
        <v>108</v>
      </c>
      <c r="F4" s="88" t="s">
        <v>60</v>
      </c>
      <c r="G4" s="197" t="s">
        <v>61</v>
      </c>
      <c r="H4" s="192"/>
      <c r="I4" s="192"/>
      <c r="J4" s="193"/>
      <c r="K4" s="33" t="s">
        <v>108</v>
      </c>
      <c r="L4" s="33" t="s">
        <v>108</v>
      </c>
      <c r="M4" s="34" t="s">
        <v>60</v>
      </c>
    </row>
    <row r="5" spans="1:13" ht="31.5" customHeight="1" thickBot="1">
      <c r="A5" s="194"/>
      <c r="B5" s="195"/>
      <c r="C5" s="196"/>
      <c r="D5" s="35" t="s">
        <v>62</v>
      </c>
      <c r="E5" s="35" t="s">
        <v>63</v>
      </c>
      <c r="F5" s="36" t="s">
        <v>64</v>
      </c>
      <c r="G5" s="198"/>
      <c r="H5" s="195"/>
      <c r="I5" s="195"/>
      <c r="J5" s="196"/>
      <c r="K5" s="35" t="s">
        <v>62</v>
      </c>
      <c r="L5" s="35" t="s">
        <v>63</v>
      </c>
      <c r="M5" s="37" t="s">
        <v>64</v>
      </c>
    </row>
    <row r="6" spans="1:15" ht="30" customHeight="1" thickTop="1">
      <c r="A6" s="190" t="s">
        <v>65</v>
      </c>
      <c r="B6" s="184"/>
      <c r="C6" s="184"/>
      <c r="D6" s="38">
        <f>D7+D9+D14</f>
        <v>596305950</v>
      </c>
      <c r="E6" s="38">
        <f>E7+E9+E14</f>
        <v>627426592</v>
      </c>
      <c r="F6" s="39">
        <f>E6-D6</f>
        <v>31120642</v>
      </c>
      <c r="G6" s="183" t="s">
        <v>66</v>
      </c>
      <c r="H6" s="184"/>
      <c r="I6" s="184"/>
      <c r="J6" s="185"/>
      <c r="K6" s="155">
        <f>K7+K11+K13+K15</f>
        <v>596305950</v>
      </c>
      <c r="L6" s="155">
        <f>L7+L11+L13+L15</f>
        <v>627426592</v>
      </c>
      <c r="M6" s="161">
        <f>L6-K6</f>
        <v>31120642</v>
      </c>
      <c r="N6" s="53"/>
      <c r="O6" s="53"/>
    </row>
    <row r="7" spans="1:15" ht="30" customHeight="1">
      <c r="A7" s="211" t="s">
        <v>67</v>
      </c>
      <c r="B7" s="179" t="s">
        <v>0</v>
      </c>
      <c r="C7" s="180"/>
      <c r="D7" s="40">
        <f>D8</f>
        <v>504295000</v>
      </c>
      <c r="E7" s="40">
        <f>E8</f>
        <v>504295000</v>
      </c>
      <c r="F7" s="54">
        <f aca="true" t="shared" si="0" ref="F7:F16">E7-D7</f>
        <v>0</v>
      </c>
      <c r="G7" s="186" t="s">
        <v>68</v>
      </c>
      <c r="H7" s="187"/>
      <c r="I7" s="169" t="s">
        <v>69</v>
      </c>
      <c r="J7" s="170"/>
      <c r="K7" s="41">
        <f>K8+K9+K10</f>
        <v>550260380</v>
      </c>
      <c r="L7" s="41">
        <f>L8+L9+L10</f>
        <v>550711736</v>
      </c>
      <c r="M7" s="7">
        <f aca="true" t="shared" si="1" ref="M7:M18">L7-K7</f>
        <v>451356</v>
      </c>
      <c r="N7" s="53"/>
      <c r="O7" s="53"/>
    </row>
    <row r="8" spans="1:15" ht="30" customHeight="1">
      <c r="A8" s="212"/>
      <c r="B8" s="89" t="s">
        <v>70</v>
      </c>
      <c r="C8" s="42" t="s">
        <v>92</v>
      </c>
      <c r="D8" s="43">
        <v>504295000</v>
      </c>
      <c r="E8" s="43">
        <v>504295000</v>
      </c>
      <c r="F8" s="44">
        <f t="shared" si="0"/>
        <v>0</v>
      </c>
      <c r="G8" s="205"/>
      <c r="H8" s="206"/>
      <c r="I8" s="188" t="s">
        <v>71</v>
      </c>
      <c r="J8" s="189"/>
      <c r="K8" s="45">
        <v>517793550</v>
      </c>
      <c r="L8" s="43">
        <v>517400500</v>
      </c>
      <c r="M8" s="150">
        <f t="shared" si="1"/>
        <v>-393050</v>
      </c>
      <c r="N8" s="53"/>
      <c r="O8" s="53"/>
    </row>
    <row r="9" spans="1:15" ht="30" customHeight="1">
      <c r="A9" s="215" t="s">
        <v>73</v>
      </c>
      <c r="B9" s="179" t="s">
        <v>1</v>
      </c>
      <c r="C9" s="180"/>
      <c r="D9" s="40">
        <f>D10+D11+D12+D13</f>
        <v>92010950</v>
      </c>
      <c r="E9" s="40">
        <f>E10+E11+E12+E13</f>
        <v>120928692</v>
      </c>
      <c r="F9" s="47">
        <f t="shared" si="0"/>
        <v>28917742</v>
      </c>
      <c r="G9" s="207"/>
      <c r="H9" s="208"/>
      <c r="I9" s="188" t="s">
        <v>72</v>
      </c>
      <c r="J9" s="189"/>
      <c r="K9" s="46">
        <v>7610660</v>
      </c>
      <c r="L9" s="46">
        <v>8502350</v>
      </c>
      <c r="M9" s="8">
        <f t="shared" si="1"/>
        <v>891690</v>
      </c>
      <c r="N9" s="53"/>
      <c r="O9" s="53"/>
    </row>
    <row r="10" spans="1:15" ht="30" customHeight="1">
      <c r="A10" s="216"/>
      <c r="B10" s="401" t="s">
        <v>82</v>
      </c>
      <c r="C10" s="42" t="s">
        <v>78</v>
      </c>
      <c r="D10" s="152">
        <v>4607400</v>
      </c>
      <c r="E10" s="152">
        <v>6631125</v>
      </c>
      <c r="F10" s="162">
        <f t="shared" si="0"/>
        <v>2023725</v>
      </c>
      <c r="G10" s="209"/>
      <c r="H10" s="210"/>
      <c r="I10" s="188" t="s">
        <v>74</v>
      </c>
      <c r="J10" s="189"/>
      <c r="K10" s="48">
        <v>24856170</v>
      </c>
      <c r="L10" s="48">
        <v>24808886</v>
      </c>
      <c r="M10" s="150">
        <f t="shared" si="1"/>
        <v>-47284</v>
      </c>
      <c r="N10" s="53"/>
      <c r="O10" s="53"/>
    </row>
    <row r="11" spans="1:15" ht="30" customHeight="1">
      <c r="A11" s="216"/>
      <c r="B11" s="402"/>
      <c r="C11" s="42" t="s">
        <v>75</v>
      </c>
      <c r="D11" s="153">
        <v>52403550</v>
      </c>
      <c r="E11" s="153">
        <v>79297567</v>
      </c>
      <c r="F11" s="148">
        <f t="shared" si="0"/>
        <v>26894017</v>
      </c>
      <c r="G11" s="181" t="s">
        <v>76</v>
      </c>
      <c r="H11" s="182"/>
      <c r="I11" s="179" t="s">
        <v>69</v>
      </c>
      <c r="J11" s="180"/>
      <c r="K11" s="41">
        <f>K12</f>
        <v>45697870</v>
      </c>
      <c r="L11" s="41">
        <f>L12</f>
        <v>23193640</v>
      </c>
      <c r="M11" s="149">
        <f t="shared" si="1"/>
        <v>-22504230</v>
      </c>
      <c r="N11" s="53"/>
      <c r="O11" s="53"/>
    </row>
    <row r="12" spans="1:15" ht="30" customHeight="1">
      <c r="A12" s="216"/>
      <c r="B12" s="402"/>
      <c r="C12" s="147" t="s">
        <v>105</v>
      </c>
      <c r="D12" s="154">
        <v>33000000</v>
      </c>
      <c r="E12" s="154">
        <v>33000000</v>
      </c>
      <c r="F12" s="160">
        <f t="shared" si="0"/>
        <v>0</v>
      </c>
      <c r="G12" s="199"/>
      <c r="H12" s="200"/>
      <c r="I12" s="213" t="s">
        <v>34</v>
      </c>
      <c r="J12" s="214"/>
      <c r="K12" s="49">
        <v>45697870</v>
      </c>
      <c r="L12" s="49">
        <v>23193640</v>
      </c>
      <c r="M12" s="151">
        <f t="shared" si="1"/>
        <v>-22504230</v>
      </c>
      <c r="N12" s="53"/>
      <c r="O12" s="53"/>
    </row>
    <row r="13" spans="1:15" ht="30" customHeight="1">
      <c r="A13" s="400"/>
      <c r="B13" s="403"/>
      <c r="C13" s="147" t="s">
        <v>106</v>
      </c>
      <c r="D13" s="154">
        <v>2000000</v>
      </c>
      <c r="E13" s="154">
        <v>2000000</v>
      </c>
      <c r="F13" s="160">
        <f>E13-D13</f>
        <v>0</v>
      </c>
      <c r="G13" s="181" t="s">
        <v>33</v>
      </c>
      <c r="H13" s="182"/>
      <c r="I13" s="179" t="s">
        <v>77</v>
      </c>
      <c r="J13" s="180"/>
      <c r="K13" s="41">
        <f>K14</f>
        <v>347700</v>
      </c>
      <c r="L13" s="41">
        <f>L14</f>
        <v>347700</v>
      </c>
      <c r="M13" s="424">
        <f t="shared" si="1"/>
        <v>0</v>
      </c>
      <c r="N13" s="53"/>
      <c r="O13" s="53"/>
    </row>
    <row r="14" spans="1:15" ht="30" customHeight="1">
      <c r="A14" s="408" t="s">
        <v>49</v>
      </c>
      <c r="B14" s="404" t="s">
        <v>1</v>
      </c>
      <c r="C14" s="404"/>
      <c r="D14" s="41">
        <f>D15+D16+D17+D18+D19</f>
        <v>0</v>
      </c>
      <c r="E14" s="41">
        <f>E15+E16+E17+E18+E19</f>
        <v>2202900</v>
      </c>
      <c r="F14" s="83">
        <f>E14-D14</f>
        <v>2202900</v>
      </c>
      <c r="G14" s="201"/>
      <c r="H14" s="202"/>
      <c r="I14" s="203" t="s">
        <v>98</v>
      </c>
      <c r="J14" s="204"/>
      <c r="K14" s="50">
        <v>347700</v>
      </c>
      <c r="L14" s="51">
        <v>347700</v>
      </c>
      <c r="M14" s="425">
        <f t="shared" si="1"/>
        <v>0</v>
      </c>
      <c r="N14" s="53"/>
      <c r="O14" s="53"/>
    </row>
    <row r="15" spans="1:15" ht="30" customHeight="1">
      <c r="A15" s="408"/>
      <c r="B15" s="405" t="s">
        <v>49</v>
      </c>
      <c r="C15" s="85" t="s">
        <v>97</v>
      </c>
      <c r="D15" s="49">
        <v>0</v>
      </c>
      <c r="E15" s="406">
        <v>2057307</v>
      </c>
      <c r="F15" s="84">
        <f>E15-D15</f>
        <v>2057307</v>
      </c>
      <c r="G15" s="181" t="s">
        <v>50</v>
      </c>
      <c r="H15" s="182"/>
      <c r="I15" s="179" t="s">
        <v>77</v>
      </c>
      <c r="J15" s="180"/>
      <c r="K15" s="41">
        <f>K16+K17+K18</f>
        <v>0</v>
      </c>
      <c r="L15" s="41">
        <f>L16+L17+L18+L19+L20</f>
        <v>53173516</v>
      </c>
      <c r="M15" s="7">
        <f t="shared" si="1"/>
        <v>53173516</v>
      </c>
      <c r="N15" s="53"/>
      <c r="O15" s="53"/>
    </row>
    <row r="16" spans="1:15" ht="30" customHeight="1">
      <c r="A16" s="408"/>
      <c r="B16" s="405"/>
      <c r="C16" s="85" t="s">
        <v>81</v>
      </c>
      <c r="D16" s="49">
        <v>0</v>
      </c>
      <c r="E16" s="406">
        <v>16046</v>
      </c>
      <c r="F16" s="418">
        <f>E16-D16</f>
        <v>16046</v>
      </c>
      <c r="G16" s="420"/>
      <c r="H16" s="321"/>
      <c r="I16" s="414" t="s">
        <v>93</v>
      </c>
      <c r="J16" s="414"/>
      <c r="K16" s="52">
        <v>0</v>
      </c>
      <c r="L16" s="51">
        <v>2310357</v>
      </c>
      <c r="M16" s="8">
        <f t="shared" si="1"/>
        <v>2310357</v>
      </c>
      <c r="N16" s="53"/>
      <c r="O16" s="53"/>
    </row>
    <row r="17" spans="1:15" ht="30" customHeight="1">
      <c r="A17" s="408"/>
      <c r="B17" s="405"/>
      <c r="C17" s="85" t="s">
        <v>80</v>
      </c>
      <c r="D17" s="407">
        <v>0</v>
      </c>
      <c r="E17" s="406">
        <v>114261</v>
      </c>
      <c r="F17" s="418">
        <f>E17-D17</f>
        <v>114261</v>
      </c>
      <c r="G17" s="420"/>
      <c r="H17" s="321"/>
      <c r="I17" s="415" t="s">
        <v>94</v>
      </c>
      <c r="J17" s="415"/>
      <c r="K17" s="52">
        <v>0</v>
      </c>
      <c r="L17" s="51">
        <v>540301</v>
      </c>
      <c r="M17" s="8">
        <f t="shared" si="1"/>
        <v>540301</v>
      </c>
      <c r="N17" s="53"/>
      <c r="O17" s="53"/>
    </row>
    <row r="18" spans="1:13" ht="30" customHeight="1">
      <c r="A18" s="408"/>
      <c r="B18" s="405"/>
      <c r="C18" s="85" t="s">
        <v>109</v>
      </c>
      <c r="D18" s="49">
        <v>0</v>
      </c>
      <c r="E18" s="406">
        <v>15215</v>
      </c>
      <c r="F18" s="418">
        <f>E18-D18</f>
        <v>15215</v>
      </c>
      <c r="G18" s="420"/>
      <c r="H18" s="321"/>
      <c r="I18" s="415" t="s">
        <v>95</v>
      </c>
      <c r="J18" s="415"/>
      <c r="K18" s="52">
        <v>0</v>
      </c>
      <c r="L18" s="51">
        <v>27803342</v>
      </c>
      <c r="M18" s="8">
        <f t="shared" si="1"/>
        <v>27803342</v>
      </c>
    </row>
    <row r="19" spans="1:13" ht="30" customHeight="1" thickBot="1">
      <c r="A19" s="409"/>
      <c r="B19" s="410"/>
      <c r="C19" s="86" t="s">
        <v>110</v>
      </c>
      <c r="D19" s="412">
        <v>0</v>
      </c>
      <c r="E19" s="411">
        <v>71</v>
      </c>
      <c r="F19" s="419">
        <f>E19-D19</f>
        <v>71</v>
      </c>
      <c r="G19" s="420"/>
      <c r="H19" s="321"/>
      <c r="I19" s="414" t="s">
        <v>111</v>
      </c>
      <c r="J19" s="415"/>
      <c r="K19" s="52">
        <v>0</v>
      </c>
      <c r="L19" s="51">
        <v>22019445</v>
      </c>
      <c r="M19" s="8">
        <f>L19-K19</f>
        <v>22019445</v>
      </c>
    </row>
    <row r="20" spans="1:13" ht="30" customHeight="1" thickBot="1">
      <c r="A20" s="2"/>
      <c r="B20" s="2"/>
      <c r="C20" s="2"/>
      <c r="D20" s="2"/>
      <c r="E20" s="2"/>
      <c r="F20" s="2"/>
      <c r="G20" s="421"/>
      <c r="H20" s="417"/>
      <c r="I20" s="422" t="s">
        <v>112</v>
      </c>
      <c r="J20" s="416"/>
      <c r="K20" s="144">
        <v>0</v>
      </c>
      <c r="L20" s="145">
        <v>500071</v>
      </c>
      <c r="M20" s="146">
        <f>L20-K20</f>
        <v>500071</v>
      </c>
    </row>
    <row r="21" spans="1:6" ht="16.5">
      <c r="A21" s="2"/>
      <c r="B21" s="2"/>
      <c r="C21" s="2"/>
      <c r="D21" s="413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ht="14.25" customHeight="1"/>
    <row r="26" ht="13.5" customHeight="1"/>
    <row r="27" ht="13.5" customHeight="1"/>
    <row r="28" ht="12.75" customHeight="1"/>
    <row r="29" ht="13.5" customHeight="1"/>
  </sheetData>
  <sheetProtection/>
  <mergeCells count="38">
    <mergeCell ref="B10:B13"/>
    <mergeCell ref="A14:A19"/>
    <mergeCell ref="B15:B19"/>
    <mergeCell ref="G16:H20"/>
    <mergeCell ref="I19:J19"/>
    <mergeCell ref="I20:J20"/>
    <mergeCell ref="I17:J17"/>
    <mergeCell ref="I8:J8"/>
    <mergeCell ref="I13:J13"/>
    <mergeCell ref="I15:J15"/>
    <mergeCell ref="I10:J10"/>
    <mergeCell ref="I12:J12"/>
    <mergeCell ref="I18:J18"/>
    <mergeCell ref="G15:H15"/>
    <mergeCell ref="I14:J14"/>
    <mergeCell ref="B7:C7"/>
    <mergeCell ref="G8:H10"/>
    <mergeCell ref="A7:A8"/>
    <mergeCell ref="I16:J16"/>
    <mergeCell ref="A6:C6"/>
    <mergeCell ref="A4:C5"/>
    <mergeCell ref="G4:J5"/>
    <mergeCell ref="G12:H12"/>
    <mergeCell ref="G14:H14"/>
    <mergeCell ref="G13:H13"/>
    <mergeCell ref="B9:C9"/>
    <mergeCell ref="B14:C14"/>
    <mergeCell ref="A9:A13"/>
    <mergeCell ref="I7:J7"/>
    <mergeCell ref="A1:M1"/>
    <mergeCell ref="G3:M3"/>
    <mergeCell ref="A3:F3"/>
    <mergeCell ref="A2:M2"/>
    <mergeCell ref="I11:J11"/>
    <mergeCell ref="G11:H11"/>
    <mergeCell ref="G6:J6"/>
    <mergeCell ref="G7:H7"/>
    <mergeCell ref="I9:J9"/>
  </mergeCells>
  <printOptions horizontalCentered="1"/>
  <pageMargins left="0.4724409448818898" right="0.1968503937007874" top="0.11811023622047245" bottom="0.15748031496062992" header="0.11811023622047245" footer="0.11811023622047245"/>
  <pageSetup fitToHeight="1" fitToWidth="1"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2"/>
  <sheetViews>
    <sheetView tabSelected="1" zoomScale="85" zoomScaleNormal="85" zoomScalePageLayoutView="0" workbookViewId="0" topLeftCell="A1">
      <selection activeCell="A1" sqref="A1:O1"/>
    </sheetView>
  </sheetViews>
  <sheetFormatPr defaultColWidth="9.00390625" defaultRowHeight="16.5"/>
  <cols>
    <col min="1" max="1" width="8.625" style="0" customWidth="1"/>
    <col min="2" max="2" width="4.75390625" style="0" customWidth="1"/>
    <col min="3" max="3" width="8.625" style="0" customWidth="1"/>
    <col min="4" max="4" width="3.50390625" style="0" customWidth="1"/>
    <col min="5" max="5" width="7.625" style="0" customWidth="1"/>
    <col min="6" max="6" width="6.50390625" style="0" customWidth="1"/>
    <col min="7" max="7" width="10.625" style="3" customWidth="1"/>
    <col min="8" max="8" width="8.625" style="98" customWidth="1"/>
    <col min="9" max="9" width="13.50390625" style="98" customWidth="1"/>
    <col min="10" max="10" width="8.625" style="55" customWidth="1"/>
    <col min="11" max="11" width="12.50390625" style="55" customWidth="1"/>
    <col min="12" max="12" width="8.625" style="4" customWidth="1"/>
    <col min="13" max="13" width="12.50390625" style="4" customWidth="1"/>
    <col min="14" max="14" width="23.125" style="6" customWidth="1"/>
    <col min="15" max="15" width="8.25390625" style="0" customWidth="1"/>
    <col min="16" max="16" width="11.25390625" style="0" customWidth="1"/>
    <col min="17" max="17" width="9.50390625" style="0" bestFit="1" customWidth="1"/>
  </cols>
  <sheetData>
    <row r="1" spans="1:15" ht="39.75" customHeight="1">
      <c r="A1" s="280" t="s">
        <v>103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8:15" ht="17.25" thickBot="1">
      <c r="H2" s="306"/>
      <c r="I2" s="306"/>
      <c r="J2" s="305"/>
      <c r="K2" s="305"/>
      <c r="L2" s="9"/>
      <c r="M2" s="9"/>
      <c r="N2" s="253" t="s">
        <v>79</v>
      </c>
      <c r="O2" s="253"/>
    </row>
    <row r="3" spans="1:15" ht="19.5" customHeight="1" thickBot="1">
      <c r="A3" s="293" t="s">
        <v>7</v>
      </c>
      <c r="B3" s="279"/>
      <c r="C3" s="278" t="s">
        <v>3</v>
      </c>
      <c r="D3" s="279"/>
      <c r="E3" s="278" t="s">
        <v>4</v>
      </c>
      <c r="F3" s="279"/>
      <c r="G3" s="10" t="s">
        <v>6</v>
      </c>
      <c r="H3" s="281" t="s">
        <v>5</v>
      </c>
      <c r="I3" s="282"/>
      <c r="J3" s="294" t="s">
        <v>37</v>
      </c>
      <c r="K3" s="295"/>
      <c r="L3" s="294" t="s">
        <v>53</v>
      </c>
      <c r="M3" s="295"/>
      <c r="N3" s="278" t="s">
        <v>1</v>
      </c>
      <c r="O3" s="296"/>
    </row>
    <row r="4" spans="1:15" ht="19.5" customHeight="1" thickTop="1">
      <c r="A4" s="307" t="s">
        <v>2</v>
      </c>
      <c r="B4" s="308"/>
      <c r="C4" s="309" t="s">
        <v>8</v>
      </c>
      <c r="D4" s="308"/>
      <c r="E4" s="309" t="s">
        <v>9</v>
      </c>
      <c r="F4" s="308"/>
      <c r="G4" s="11" t="s">
        <v>10</v>
      </c>
      <c r="H4" s="310">
        <v>364691000</v>
      </c>
      <c r="I4" s="311"/>
      <c r="J4" s="312">
        <v>0</v>
      </c>
      <c r="K4" s="313"/>
      <c r="L4" s="319">
        <v>0</v>
      </c>
      <c r="M4" s="320"/>
      <c r="N4" s="315">
        <f>SUM(H4:M4)</f>
        <v>364691000</v>
      </c>
      <c r="O4" s="316"/>
    </row>
    <row r="5" spans="1:15" ht="19.5" customHeight="1">
      <c r="A5" s="12"/>
      <c r="B5" s="13"/>
      <c r="C5" s="14"/>
      <c r="D5" s="13"/>
      <c r="E5" s="243"/>
      <c r="F5" s="245"/>
      <c r="G5" s="139" t="s">
        <v>11</v>
      </c>
      <c r="H5" s="225">
        <v>364691000</v>
      </c>
      <c r="I5" s="226"/>
      <c r="J5" s="240">
        <v>0</v>
      </c>
      <c r="K5" s="241"/>
      <c r="L5" s="256">
        <v>0</v>
      </c>
      <c r="M5" s="257"/>
      <c r="N5" s="217">
        <f>SUM(H5:M5)</f>
        <v>364691000</v>
      </c>
      <c r="O5" s="218"/>
    </row>
    <row r="6" spans="1:15" s="127" customFormat="1" ht="19.5" customHeight="1">
      <c r="A6" s="124"/>
      <c r="B6" s="125"/>
      <c r="C6" s="126"/>
      <c r="D6" s="125"/>
      <c r="E6" s="298"/>
      <c r="F6" s="299"/>
      <c r="G6" s="139" t="s">
        <v>12</v>
      </c>
      <c r="H6" s="229">
        <f>H5-H4</f>
        <v>0</v>
      </c>
      <c r="I6" s="230"/>
      <c r="J6" s="256">
        <f>J5-J4</f>
        <v>0</v>
      </c>
      <c r="K6" s="314"/>
      <c r="L6" s="256">
        <f>AVERAGE(L4-L5)</f>
        <v>0</v>
      </c>
      <c r="M6" s="257"/>
      <c r="N6" s="231">
        <f>N5-N4</f>
        <v>0</v>
      </c>
      <c r="O6" s="232"/>
    </row>
    <row r="7" spans="1:15" ht="19.5" customHeight="1">
      <c r="A7" s="12"/>
      <c r="B7" s="13"/>
      <c r="C7" s="14"/>
      <c r="D7" s="13"/>
      <c r="E7" s="223" t="s">
        <v>41</v>
      </c>
      <c r="F7" s="224"/>
      <c r="G7" s="139" t="s">
        <v>10</v>
      </c>
      <c r="H7" s="225">
        <v>55497250</v>
      </c>
      <c r="I7" s="226"/>
      <c r="J7" s="240">
        <v>1245870</v>
      </c>
      <c r="K7" s="241"/>
      <c r="L7" s="240">
        <v>0</v>
      </c>
      <c r="M7" s="241"/>
      <c r="N7" s="217">
        <f>SUM(H7:M7)</f>
        <v>56743120</v>
      </c>
      <c r="O7" s="218"/>
    </row>
    <row r="8" spans="1:15" ht="19.5" customHeight="1">
      <c r="A8" s="12"/>
      <c r="B8" s="13"/>
      <c r="C8" s="14"/>
      <c r="D8" s="13"/>
      <c r="E8" s="14"/>
      <c r="F8" s="13"/>
      <c r="G8" s="139" t="s">
        <v>11</v>
      </c>
      <c r="H8" s="225">
        <v>55369200</v>
      </c>
      <c r="I8" s="226"/>
      <c r="J8" s="240">
        <v>1245870</v>
      </c>
      <c r="K8" s="241"/>
      <c r="L8" s="240">
        <v>0</v>
      </c>
      <c r="M8" s="241"/>
      <c r="N8" s="217">
        <f>SUM(H8:M8)</f>
        <v>56615070</v>
      </c>
      <c r="O8" s="218"/>
    </row>
    <row r="9" spans="1:15" s="127" customFormat="1" ht="19.5" customHeight="1">
      <c r="A9" s="124"/>
      <c r="B9" s="125"/>
      <c r="C9" s="126"/>
      <c r="D9" s="125"/>
      <c r="E9" s="128"/>
      <c r="F9" s="129"/>
      <c r="G9" s="139" t="s">
        <v>12</v>
      </c>
      <c r="H9" s="227">
        <f>H8-H7</f>
        <v>-128050</v>
      </c>
      <c r="I9" s="228"/>
      <c r="J9" s="240">
        <f>J8-J7</f>
        <v>0</v>
      </c>
      <c r="K9" s="258"/>
      <c r="L9" s="240">
        <f>L8-L7</f>
        <v>0</v>
      </c>
      <c r="M9" s="258"/>
      <c r="N9" s="254">
        <f>N8-N7</f>
        <v>-128050</v>
      </c>
      <c r="O9" s="255"/>
    </row>
    <row r="10" spans="1:15" ht="19.5" customHeight="1">
      <c r="A10" s="12"/>
      <c r="B10" s="13"/>
      <c r="C10" s="14"/>
      <c r="D10" s="13"/>
      <c r="E10" s="223" t="s">
        <v>13</v>
      </c>
      <c r="F10" s="224"/>
      <c r="G10" s="139" t="s">
        <v>10</v>
      </c>
      <c r="H10" s="225">
        <v>26625810</v>
      </c>
      <c r="I10" s="226"/>
      <c r="J10" s="240">
        <v>23678160</v>
      </c>
      <c r="K10" s="241"/>
      <c r="L10" s="256">
        <v>0</v>
      </c>
      <c r="M10" s="257"/>
      <c r="N10" s="217">
        <f>SUM(H10:M10)</f>
        <v>50303970</v>
      </c>
      <c r="O10" s="218"/>
    </row>
    <row r="11" spans="1:15" ht="19.5" customHeight="1">
      <c r="A11" s="12"/>
      <c r="B11" s="13"/>
      <c r="C11" s="14"/>
      <c r="D11" s="13"/>
      <c r="E11" s="14"/>
      <c r="F11" s="13"/>
      <c r="G11" s="139" t="s">
        <v>11</v>
      </c>
      <c r="H11" s="229">
        <v>26625810</v>
      </c>
      <c r="I11" s="230"/>
      <c r="J11" s="240">
        <v>23538160</v>
      </c>
      <c r="K11" s="241"/>
      <c r="L11" s="256">
        <v>0</v>
      </c>
      <c r="M11" s="257"/>
      <c r="N11" s="231">
        <f>SUM(H11:M11)</f>
        <v>50163970</v>
      </c>
      <c r="O11" s="232"/>
    </row>
    <row r="12" spans="1:15" s="127" customFormat="1" ht="19.5" customHeight="1">
      <c r="A12" s="124"/>
      <c r="B12" s="125"/>
      <c r="C12" s="126"/>
      <c r="D12" s="125"/>
      <c r="E12" s="128"/>
      <c r="F12" s="129"/>
      <c r="G12" s="139" t="s">
        <v>12</v>
      </c>
      <c r="H12" s="229">
        <f>H11-H10</f>
        <v>0</v>
      </c>
      <c r="I12" s="230"/>
      <c r="J12" s="283">
        <f>J11-J10</f>
        <v>-140000</v>
      </c>
      <c r="K12" s="384"/>
      <c r="L12" s="256">
        <f>AVERAGE(L10-L11)</f>
        <v>0</v>
      </c>
      <c r="M12" s="257"/>
      <c r="N12" s="254">
        <f>N11-N10</f>
        <v>-140000</v>
      </c>
      <c r="O12" s="255"/>
    </row>
    <row r="13" spans="1:15" ht="19.5" customHeight="1">
      <c r="A13" s="12"/>
      <c r="B13" s="13"/>
      <c r="C13" s="14"/>
      <c r="D13" s="13"/>
      <c r="E13" s="223" t="s">
        <v>85</v>
      </c>
      <c r="F13" s="224"/>
      <c r="G13" s="139" t="s">
        <v>10</v>
      </c>
      <c r="H13" s="225">
        <v>31543940</v>
      </c>
      <c r="I13" s="226"/>
      <c r="J13" s="240">
        <v>9986520</v>
      </c>
      <c r="K13" s="241"/>
      <c r="L13" s="256">
        <v>0</v>
      </c>
      <c r="M13" s="257"/>
      <c r="N13" s="217">
        <f>SUM(H13:M13)</f>
        <v>41530460</v>
      </c>
      <c r="O13" s="218"/>
    </row>
    <row r="14" spans="1:15" ht="19.5" customHeight="1">
      <c r="A14" s="12"/>
      <c r="B14" s="13"/>
      <c r="C14" s="14"/>
      <c r="D14" s="13"/>
      <c r="E14" s="14"/>
      <c r="F14" s="13"/>
      <c r="G14" s="139" t="s">
        <v>11</v>
      </c>
      <c r="H14" s="225">
        <v>31543940</v>
      </c>
      <c r="I14" s="226"/>
      <c r="J14" s="240">
        <v>9986520</v>
      </c>
      <c r="K14" s="241"/>
      <c r="L14" s="256">
        <v>0</v>
      </c>
      <c r="M14" s="257"/>
      <c r="N14" s="217">
        <f>SUM(H14:M14)</f>
        <v>41530460</v>
      </c>
      <c r="O14" s="218"/>
    </row>
    <row r="15" spans="1:15" s="127" customFormat="1" ht="19.5" customHeight="1">
      <c r="A15" s="124"/>
      <c r="B15" s="125"/>
      <c r="C15" s="126"/>
      <c r="D15" s="125"/>
      <c r="E15" s="168"/>
      <c r="F15" s="129"/>
      <c r="G15" s="139" t="s">
        <v>12</v>
      </c>
      <c r="H15" s="229">
        <f>H14-H13</f>
        <v>0</v>
      </c>
      <c r="I15" s="230"/>
      <c r="J15" s="240">
        <f>J14-J13</f>
        <v>0</v>
      </c>
      <c r="K15" s="241"/>
      <c r="L15" s="256">
        <f>AVERAGE(L13-L14)</f>
        <v>0</v>
      </c>
      <c r="M15" s="257"/>
      <c r="N15" s="256">
        <f>N14-N13</f>
        <v>0</v>
      </c>
      <c r="O15" s="385"/>
    </row>
    <row r="16" spans="1:15" s="127" customFormat="1" ht="19.5" customHeight="1">
      <c r="A16" s="124"/>
      <c r="B16" s="125"/>
      <c r="C16" s="126"/>
      <c r="D16" s="125"/>
      <c r="E16" s="223" t="s">
        <v>104</v>
      </c>
      <c r="F16" s="224"/>
      <c r="G16" s="139" t="s">
        <v>10</v>
      </c>
      <c r="H16" s="225">
        <v>4525000</v>
      </c>
      <c r="I16" s="226"/>
      <c r="J16" s="225">
        <v>0</v>
      </c>
      <c r="K16" s="226"/>
      <c r="L16" s="225">
        <v>0</v>
      </c>
      <c r="M16" s="226"/>
      <c r="N16" s="217">
        <f>SUM(H16:M16)</f>
        <v>4525000</v>
      </c>
      <c r="O16" s="218"/>
    </row>
    <row r="17" spans="1:15" s="127" customFormat="1" ht="19.5" customHeight="1">
      <c r="A17" s="124"/>
      <c r="B17" s="125"/>
      <c r="C17" s="126"/>
      <c r="D17" s="125"/>
      <c r="E17" s="167"/>
      <c r="F17" s="125"/>
      <c r="G17" s="139" t="s">
        <v>11</v>
      </c>
      <c r="H17" s="225">
        <v>4400000</v>
      </c>
      <c r="I17" s="226"/>
      <c r="J17" s="225">
        <v>0</v>
      </c>
      <c r="K17" s="226"/>
      <c r="L17" s="225">
        <v>0</v>
      </c>
      <c r="M17" s="226"/>
      <c r="N17" s="217">
        <f>SUM(H17:M17)</f>
        <v>4400000</v>
      </c>
      <c r="O17" s="218"/>
    </row>
    <row r="18" spans="1:15" s="127" customFormat="1" ht="19.5" customHeight="1">
      <c r="A18" s="124"/>
      <c r="B18" s="125"/>
      <c r="C18" s="128"/>
      <c r="D18" s="129"/>
      <c r="E18" s="167"/>
      <c r="F18" s="125"/>
      <c r="G18" s="139" t="s">
        <v>12</v>
      </c>
      <c r="H18" s="227">
        <f>H17-H16</f>
        <v>-125000</v>
      </c>
      <c r="I18" s="228"/>
      <c r="J18" s="229">
        <f>J17-J16</f>
        <v>0</v>
      </c>
      <c r="K18" s="230"/>
      <c r="L18" s="229">
        <f>L17-L16</f>
        <v>0</v>
      </c>
      <c r="M18" s="230"/>
      <c r="N18" s="219">
        <f>N17-N16</f>
        <v>-125000</v>
      </c>
      <c r="O18" s="220"/>
    </row>
    <row r="19" spans="1:15" ht="19.5" customHeight="1">
      <c r="A19" s="12"/>
      <c r="B19" s="13"/>
      <c r="C19" s="223" t="s">
        <v>14</v>
      </c>
      <c r="D19" s="242"/>
      <c r="E19" s="242"/>
      <c r="F19" s="224"/>
      <c r="G19" s="139" t="s">
        <v>10</v>
      </c>
      <c r="H19" s="225">
        <f>SUM(H4,H7,H10,H16,H13)</f>
        <v>482883000</v>
      </c>
      <c r="I19" s="226"/>
      <c r="J19" s="225">
        <f>SUM(J4,J7,J10,J16,J13)</f>
        <v>34910550</v>
      </c>
      <c r="K19" s="226"/>
      <c r="L19" s="225">
        <f>SUM(L4,L7,L10,L16,L13)</f>
        <v>0</v>
      </c>
      <c r="M19" s="226"/>
      <c r="N19" s="273">
        <f>SUM(N4,N7,N10,N13,N16)</f>
        <v>517793550</v>
      </c>
      <c r="O19" s="300"/>
    </row>
    <row r="20" spans="1:15" ht="19.5" customHeight="1">
      <c r="A20" s="12"/>
      <c r="B20" s="13"/>
      <c r="C20" s="243"/>
      <c r="D20" s="244"/>
      <c r="E20" s="244"/>
      <c r="F20" s="245"/>
      <c r="G20" s="139" t="s">
        <v>11</v>
      </c>
      <c r="H20" s="225">
        <f>SUM(H5,H8,H11,H17,H14)</f>
        <v>482629950</v>
      </c>
      <c r="I20" s="304"/>
      <c r="J20" s="225">
        <f>SUM(J5,J8,J11,J17,J14)</f>
        <v>34770550</v>
      </c>
      <c r="K20" s="304"/>
      <c r="L20" s="225">
        <f>SUM(L5,L8,L11,L17,L14)</f>
        <v>0</v>
      </c>
      <c r="M20" s="304"/>
      <c r="N20" s="273">
        <f>SUM(N5,N8,N11,N14,N17)</f>
        <v>517400500</v>
      </c>
      <c r="O20" s="274"/>
    </row>
    <row r="21" spans="1:15" s="127" customFormat="1" ht="19.5" customHeight="1">
      <c r="A21" s="124"/>
      <c r="B21" s="125"/>
      <c r="C21" s="243"/>
      <c r="D21" s="244"/>
      <c r="E21" s="244"/>
      <c r="F21" s="245"/>
      <c r="G21" s="157" t="s">
        <v>12</v>
      </c>
      <c r="H21" s="390">
        <f>H20-H19</f>
        <v>-253050</v>
      </c>
      <c r="I21" s="391"/>
      <c r="J21" s="386">
        <f>J20-J19</f>
        <v>-140000</v>
      </c>
      <c r="K21" s="387"/>
      <c r="L21" s="317">
        <f>L20-L19</f>
        <v>0</v>
      </c>
      <c r="M21" s="318"/>
      <c r="N21" s="388">
        <f>N20-N19</f>
        <v>-393050</v>
      </c>
      <c r="O21" s="389"/>
    </row>
    <row r="22" spans="1:15" ht="18" customHeight="1">
      <c r="A22" s="260"/>
      <c r="B22" s="245"/>
      <c r="C22" s="223" t="s">
        <v>15</v>
      </c>
      <c r="D22" s="224"/>
      <c r="E22" s="223" t="s">
        <v>42</v>
      </c>
      <c r="F22" s="224"/>
      <c r="G22" s="139" t="s">
        <v>10</v>
      </c>
      <c r="H22" s="225">
        <v>1200000</v>
      </c>
      <c r="I22" s="226"/>
      <c r="J22" s="240">
        <v>4671770</v>
      </c>
      <c r="K22" s="241"/>
      <c r="L22" s="256">
        <v>0</v>
      </c>
      <c r="M22" s="257"/>
      <c r="N22" s="217">
        <f>SUM(H22:M22)</f>
        <v>5871770</v>
      </c>
      <c r="O22" s="218"/>
    </row>
    <row r="23" spans="1:15" ht="18" customHeight="1">
      <c r="A23" s="12"/>
      <c r="B23" s="13"/>
      <c r="C23" s="14"/>
      <c r="D23" s="13"/>
      <c r="E23" s="243"/>
      <c r="F23" s="245"/>
      <c r="G23" s="139" t="s">
        <v>11</v>
      </c>
      <c r="H23" s="225">
        <v>1200000</v>
      </c>
      <c r="I23" s="226"/>
      <c r="J23" s="240">
        <v>5815960</v>
      </c>
      <c r="K23" s="241"/>
      <c r="L23" s="256">
        <v>0</v>
      </c>
      <c r="M23" s="257"/>
      <c r="N23" s="217">
        <f>SUM(H23:M23)</f>
        <v>7015960</v>
      </c>
      <c r="O23" s="218"/>
    </row>
    <row r="24" spans="1:15" s="127" customFormat="1" ht="18" customHeight="1">
      <c r="A24" s="124"/>
      <c r="B24" s="125"/>
      <c r="C24" s="126"/>
      <c r="D24" s="125"/>
      <c r="E24" s="298"/>
      <c r="F24" s="299"/>
      <c r="G24" s="139" t="s">
        <v>12</v>
      </c>
      <c r="H24" s="229">
        <f>H23-H22</f>
        <v>0</v>
      </c>
      <c r="I24" s="230"/>
      <c r="J24" s="302">
        <f>J23-J22</f>
        <v>1144190</v>
      </c>
      <c r="K24" s="303"/>
      <c r="L24" s="256">
        <f>AVERAGE(L22-L23)</f>
        <v>0</v>
      </c>
      <c r="M24" s="257"/>
      <c r="N24" s="221">
        <f>N23-N22</f>
        <v>1144190</v>
      </c>
      <c r="O24" s="222"/>
    </row>
    <row r="25" spans="1:15" ht="18" customHeight="1">
      <c r="A25" s="260"/>
      <c r="B25" s="245"/>
      <c r="C25" s="243"/>
      <c r="D25" s="245"/>
      <c r="E25" s="223" t="s">
        <v>16</v>
      </c>
      <c r="F25" s="224"/>
      <c r="G25" s="158" t="s">
        <v>10</v>
      </c>
      <c r="H25" s="225">
        <v>450000</v>
      </c>
      <c r="I25" s="226"/>
      <c r="J25" s="240">
        <v>1288890</v>
      </c>
      <c r="K25" s="241"/>
      <c r="L25" s="256">
        <v>0</v>
      </c>
      <c r="M25" s="257"/>
      <c r="N25" s="217">
        <f>SUM(H25:M25)</f>
        <v>1738890</v>
      </c>
      <c r="O25" s="218"/>
    </row>
    <row r="26" spans="1:15" ht="18" customHeight="1">
      <c r="A26" s="12"/>
      <c r="B26" s="13"/>
      <c r="C26" s="14"/>
      <c r="D26" s="13"/>
      <c r="E26" s="243"/>
      <c r="F26" s="245"/>
      <c r="G26" s="139" t="s">
        <v>11</v>
      </c>
      <c r="H26" s="225">
        <v>450000</v>
      </c>
      <c r="I26" s="226"/>
      <c r="J26" s="240">
        <v>1036390</v>
      </c>
      <c r="K26" s="241"/>
      <c r="L26" s="256">
        <v>0</v>
      </c>
      <c r="M26" s="257"/>
      <c r="N26" s="217">
        <f>SUM(H26:M26)</f>
        <v>1486390</v>
      </c>
      <c r="O26" s="218"/>
    </row>
    <row r="27" spans="1:15" s="127" customFormat="1" ht="18" customHeight="1">
      <c r="A27" s="124"/>
      <c r="B27" s="125"/>
      <c r="C27" s="126"/>
      <c r="D27" s="125"/>
      <c r="E27" s="298"/>
      <c r="F27" s="299"/>
      <c r="G27" s="139" t="s">
        <v>12</v>
      </c>
      <c r="H27" s="229">
        <f>H26-H25</f>
        <v>0</v>
      </c>
      <c r="I27" s="230"/>
      <c r="J27" s="283">
        <f>J26-J25</f>
        <v>-252500</v>
      </c>
      <c r="K27" s="284"/>
      <c r="L27" s="256">
        <f>L26-L25</f>
        <v>0</v>
      </c>
      <c r="M27" s="257"/>
      <c r="N27" s="254">
        <f>N26-N25</f>
        <v>-252500</v>
      </c>
      <c r="O27" s="255"/>
    </row>
    <row r="28" spans="1:15" ht="18" customHeight="1">
      <c r="A28" s="12"/>
      <c r="B28" s="13"/>
      <c r="C28" s="223" t="s">
        <v>14</v>
      </c>
      <c r="D28" s="242"/>
      <c r="E28" s="242"/>
      <c r="F28" s="224"/>
      <c r="G28" s="139" t="s">
        <v>10</v>
      </c>
      <c r="H28" s="225">
        <f>H22+H25</f>
        <v>1650000</v>
      </c>
      <c r="I28" s="226"/>
      <c r="J28" s="240">
        <f>J22+J25</f>
        <v>5960660</v>
      </c>
      <c r="K28" s="241"/>
      <c r="L28" s="256">
        <f>L22+L25</f>
        <v>0</v>
      </c>
      <c r="M28" s="257"/>
      <c r="N28" s="273">
        <f>N22+N25</f>
        <v>7610660</v>
      </c>
      <c r="O28" s="274"/>
    </row>
    <row r="29" spans="1:15" ht="18" customHeight="1">
      <c r="A29" s="12"/>
      <c r="B29" s="13"/>
      <c r="C29" s="243"/>
      <c r="D29" s="244"/>
      <c r="E29" s="244"/>
      <c r="F29" s="245"/>
      <c r="G29" s="139" t="s">
        <v>11</v>
      </c>
      <c r="H29" s="225">
        <f>H23+H26</f>
        <v>1650000</v>
      </c>
      <c r="I29" s="226"/>
      <c r="J29" s="240">
        <f>J23+J26</f>
        <v>6852350</v>
      </c>
      <c r="K29" s="241"/>
      <c r="L29" s="256">
        <f>L23+L26</f>
        <v>0</v>
      </c>
      <c r="M29" s="257"/>
      <c r="N29" s="273">
        <f>N23+N26</f>
        <v>8502350</v>
      </c>
      <c r="O29" s="274"/>
    </row>
    <row r="30" spans="1:15" s="127" customFormat="1" ht="18" customHeight="1" thickBot="1">
      <c r="A30" s="130"/>
      <c r="B30" s="131"/>
      <c r="C30" s="264"/>
      <c r="D30" s="262"/>
      <c r="E30" s="262"/>
      <c r="F30" s="263"/>
      <c r="G30" s="143" t="s">
        <v>12</v>
      </c>
      <c r="H30" s="269">
        <f>H29-H28</f>
        <v>0</v>
      </c>
      <c r="I30" s="270"/>
      <c r="J30" s="267">
        <f>J29-J28</f>
        <v>891690</v>
      </c>
      <c r="K30" s="268"/>
      <c r="L30" s="289">
        <f>L29-L28</f>
        <v>0</v>
      </c>
      <c r="M30" s="290"/>
      <c r="N30" s="287">
        <f>N29-N28</f>
        <v>891690</v>
      </c>
      <c r="O30" s="288"/>
    </row>
    <row r="31" spans="1:15" ht="18" customHeight="1" thickBot="1">
      <c r="A31" s="293" t="s">
        <v>7</v>
      </c>
      <c r="B31" s="279"/>
      <c r="C31" s="278" t="s">
        <v>3</v>
      </c>
      <c r="D31" s="279"/>
      <c r="E31" s="278" t="s">
        <v>4</v>
      </c>
      <c r="F31" s="279"/>
      <c r="G31" s="159" t="s">
        <v>6</v>
      </c>
      <c r="H31" s="281" t="s">
        <v>5</v>
      </c>
      <c r="I31" s="282"/>
      <c r="J31" s="294" t="s">
        <v>37</v>
      </c>
      <c r="K31" s="295"/>
      <c r="L31" s="291" t="s">
        <v>53</v>
      </c>
      <c r="M31" s="292"/>
      <c r="N31" s="278" t="s">
        <v>1</v>
      </c>
      <c r="O31" s="296"/>
    </row>
    <row r="32" spans="1:15" ht="18" customHeight="1" thickTop="1">
      <c r="A32" s="307" t="s">
        <v>2</v>
      </c>
      <c r="B32" s="308"/>
      <c r="C32" s="223" t="s">
        <v>17</v>
      </c>
      <c r="D32" s="224"/>
      <c r="E32" s="223" t="s">
        <v>18</v>
      </c>
      <c r="F32" s="224"/>
      <c r="G32" s="158" t="s">
        <v>10</v>
      </c>
      <c r="H32" s="225">
        <v>2009920</v>
      </c>
      <c r="I32" s="226"/>
      <c r="J32" s="240">
        <v>4201200</v>
      </c>
      <c r="K32" s="241"/>
      <c r="L32" s="256">
        <v>0</v>
      </c>
      <c r="M32" s="257"/>
      <c r="N32" s="217">
        <f>SUM(H32:M32)</f>
        <v>6211120</v>
      </c>
      <c r="O32" s="218"/>
    </row>
    <row r="33" spans="1:15" ht="18" customHeight="1">
      <c r="A33" s="12"/>
      <c r="B33" s="13"/>
      <c r="C33" s="14"/>
      <c r="D33" s="13"/>
      <c r="E33" s="14"/>
      <c r="F33" s="13"/>
      <c r="G33" s="139" t="s">
        <v>11</v>
      </c>
      <c r="H33" s="225">
        <v>2009920</v>
      </c>
      <c r="I33" s="226"/>
      <c r="J33" s="240">
        <v>4152970</v>
      </c>
      <c r="K33" s="241"/>
      <c r="L33" s="256">
        <v>0</v>
      </c>
      <c r="M33" s="257"/>
      <c r="N33" s="217">
        <f>SUM(H33:M33)</f>
        <v>6162890</v>
      </c>
      <c r="O33" s="218"/>
    </row>
    <row r="34" spans="1:15" s="127" customFormat="1" ht="18" customHeight="1">
      <c r="A34" s="124"/>
      <c r="B34" s="125"/>
      <c r="C34" s="126"/>
      <c r="D34" s="125"/>
      <c r="E34" s="128"/>
      <c r="F34" s="129"/>
      <c r="G34" s="139" t="s">
        <v>12</v>
      </c>
      <c r="H34" s="229">
        <f>H33-H32</f>
        <v>0</v>
      </c>
      <c r="I34" s="230"/>
      <c r="J34" s="227">
        <f>J33-J32</f>
        <v>-48230</v>
      </c>
      <c r="K34" s="228"/>
      <c r="L34" s="256">
        <f>AVERAGE(L32-L33)</f>
        <v>0</v>
      </c>
      <c r="M34" s="257"/>
      <c r="N34" s="254">
        <f>N33-N32</f>
        <v>-48230</v>
      </c>
      <c r="O34" s="255"/>
    </row>
    <row r="35" spans="1:15" ht="18" customHeight="1">
      <c r="A35" s="12"/>
      <c r="B35" s="13"/>
      <c r="C35" s="14"/>
      <c r="D35" s="13"/>
      <c r="E35" s="223" t="s">
        <v>43</v>
      </c>
      <c r="F35" s="224"/>
      <c r="G35" s="139" t="s">
        <v>10</v>
      </c>
      <c r="H35" s="225">
        <v>5637700</v>
      </c>
      <c r="I35" s="226"/>
      <c r="J35" s="240">
        <v>3316250</v>
      </c>
      <c r="K35" s="241"/>
      <c r="L35" s="256">
        <v>0</v>
      </c>
      <c r="M35" s="257"/>
      <c r="N35" s="217">
        <f>SUM(H35:M35)</f>
        <v>8953950</v>
      </c>
      <c r="O35" s="218"/>
    </row>
    <row r="36" spans="1:15" ht="18" customHeight="1">
      <c r="A36" s="12"/>
      <c r="B36" s="13"/>
      <c r="C36" s="14"/>
      <c r="D36" s="13"/>
      <c r="E36" s="14"/>
      <c r="F36" s="13"/>
      <c r="G36" s="139" t="s">
        <v>11</v>
      </c>
      <c r="H36" s="225">
        <v>5637700</v>
      </c>
      <c r="I36" s="226"/>
      <c r="J36" s="240">
        <v>3316250</v>
      </c>
      <c r="K36" s="241"/>
      <c r="L36" s="256">
        <v>0</v>
      </c>
      <c r="M36" s="257"/>
      <c r="N36" s="217">
        <f>SUM(H36:M36)</f>
        <v>8953950</v>
      </c>
      <c r="O36" s="218"/>
    </row>
    <row r="37" spans="1:15" s="127" customFormat="1" ht="18" customHeight="1">
      <c r="A37" s="124"/>
      <c r="B37" s="125"/>
      <c r="C37" s="126"/>
      <c r="D37" s="125"/>
      <c r="E37" s="128"/>
      <c r="F37" s="129"/>
      <c r="G37" s="139" t="s">
        <v>12</v>
      </c>
      <c r="H37" s="229">
        <f>H36-H35</f>
        <v>0</v>
      </c>
      <c r="I37" s="230"/>
      <c r="J37" s="240">
        <v>0</v>
      </c>
      <c r="K37" s="241"/>
      <c r="L37" s="240">
        <v>0</v>
      </c>
      <c r="M37" s="241"/>
      <c r="N37" s="231">
        <f>N36-N35</f>
        <v>0</v>
      </c>
      <c r="O37" s="232"/>
    </row>
    <row r="38" spans="1:15" ht="18" customHeight="1">
      <c r="A38" s="12"/>
      <c r="B38" s="13"/>
      <c r="C38" s="14"/>
      <c r="D38" s="13"/>
      <c r="E38" s="223" t="s">
        <v>19</v>
      </c>
      <c r="F38" s="224"/>
      <c r="G38" s="139" t="s">
        <v>10</v>
      </c>
      <c r="H38" s="225">
        <v>2380320</v>
      </c>
      <c r="I38" s="226"/>
      <c r="J38" s="240">
        <v>499250</v>
      </c>
      <c r="K38" s="241"/>
      <c r="L38" s="256">
        <v>0</v>
      </c>
      <c r="M38" s="257"/>
      <c r="N38" s="217">
        <f>SUM(H38:M38)</f>
        <v>2879570</v>
      </c>
      <c r="O38" s="218"/>
    </row>
    <row r="39" spans="1:15" ht="18" customHeight="1">
      <c r="A39" s="12"/>
      <c r="B39" s="13"/>
      <c r="C39" s="14"/>
      <c r="D39" s="13"/>
      <c r="E39" s="14"/>
      <c r="F39" s="13"/>
      <c r="G39" s="139" t="s">
        <v>11</v>
      </c>
      <c r="H39" s="225">
        <v>2380320</v>
      </c>
      <c r="I39" s="226"/>
      <c r="J39" s="240">
        <v>499250</v>
      </c>
      <c r="K39" s="241"/>
      <c r="L39" s="256">
        <v>0</v>
      </c>
      <c r="M39" s="257"/>
      <c r="N39" s="217">
        <f>SUM(H39:M39)</f>
        <v>2879570</v>
      </c>
      <c r="O39" s="218"/>
    </row>
    <row r="40" spans="1:15" ht="18" customHeight="1">
      <c r="A40" s="12"/>
      <c r="B40" s="13"/>
      <c r="C40" s="14"/>
      <c r="D40" s="13"/>
      <c r="E40" s="20"/>
      <c r="F40" s="21"/>
      <c r="G40" s="139" t="s">
        <v>12</v>
      </c>
      <c r="H40" s="229">
        <f>H39-H38</f>
        <v>0</v>
      </c>
      <c r="I40" s="239"/>
      <c r="J40" s="240">
        <f>J39-J38</f>
        <v>0</v>
      </c>
      <c r="K40" s="241"/>
      <c r="L40" s="256">
        <f>AVERAGE(L38-L39)</f>
        <v>0</v>
      </c>
      <c r="M40" s="257"/>
      <c r="N40" s="231">
        <f>N39-N38</f>
        <v>0</v>
      </c>
      <c r="O40" s="232"/>
    </row>
    <row r="41" spans="1:15" ht="18" customHeight="1">
      <c r="A41" s="12"/>
      <c r="B41" s="13"/>
      <c r="C41" s="14"/>
      <c r="D41" s="13"/>
      <c r="E41" s="223" t="s">
        <v>44</v>
      </c>
      <c r="F41" s="224"/>
      <c r="G41" s="139" t="s">
        <v>10</v>
      </c>
      <c r="H41" s="225">
        <v>755200</v>
      </c>
      <c r="I41" s="226"/>
      <c r="J41" s="240">
        <v>255560</v>
      </c>
      <c r="K41" s="241"/>
      <c r="L41" s="256"/>
      <c r="M41" s="257"/>
      <c r="N41" s="217">
        <f>SUM(H41:M41)</f>
        <v>1010760</v>
      </c>
      <c r="O41" s="218"/>
    </row>
    <row r="42" spans="1:15" ht="18" customHeight="1">
      <c r="A42" s="12"/>
      <c r="B42" s="13"/>
      <c r="C42" s="14"/>
      <c r="D42" s="13"/>
      <c r="E42" s="14"/>
      <c r="F42" s="13"/>
      <c r="G42" s="139" t="s">
        <v>11</v>
      </c>
      <c r="H42" s="225">
        <v>755200</v>
      </c>
      <c r="I42" s="226"/>
      <c r="J42" s="240">
        <v>255560</v>
      </c>
      <c r="K42" s="241"/>
      <c r="L42" s="256">
        <v>0</v>
      </c>
      <c r="M42" s="257"/>
      <c r="N42" s="217">
        <f>SUM(H42:M42)</f>
        <v>1010760</v>
      </c>
      <c r="O42" s="218"/>
    </row>
    <row r="43" spans="1:15" s="127" customFormat="1" ht="18" customHeight="1">
      <c r="A43" s="124"/>
      <c r="B43" s="125"/>
      <c r="C43" s="126"/>
      <c r="D43" s="125"/>
      <c r="E43" s="128"/>
      <c r="F43" s="129"/>
      <c r="G43" s="139" t="s">
        <v>12</v>
      </c>
      <c r="H43" s="229">
        <f>H42-H41</f>
        <v>0</v>
      </c>
      <c r="I43" s="230"/>
      <c r="J43" s="240">
        <f>J42-J41</f>
        <v>0</v>
      </c>
      <c r="K43" s="241"/>
      <c r="L43" s="256">
        <f>L42-L41</f>
        <v>0</v>
      </c>
      <c r="M43" s="257"/>
      <c r="N43" s="231">
        <f>N42-N41</f>
        <v>0</v>
      </c>
      <c r="O43" s="232"/>
    </row>
    <row r="44" spans="1:15" ht="18" customHeight="1">
      <c r="A44" s="12"/>
      <c r="B44" s="13"/>
      <c r="C44" s="24"/>
      <c r="D44" s="25"/>
      <c r="E44" s="223" t="s">
        <v>45</v>
      </c>
      <c r="F44" s="224"/>
      <c r="G44" s="139" t="s">
        <v>10</v>
      </c>
      <c r="H44" s="225">
        <v>1500000</v>
      </c>
      <c r="I44" s="226"/>
      <c r="J44" s="240">
        <v>1370110</v>
      </c>
      <c r="K44" s="241"/>
      <c r="L44" s="256">
        <v>0</v>
      </c>
      <c r="M44" s="257"/>
      <c r="N44" s="217">
        <f>SUM(H44:M44)</f>
        <v>2870110</v>
      </c>
      <c r="O44" s="218"/>
    </row>
    <row r="45" spans="1:15" ht="18" customHeight="1">
      <c r="A45" s="12"/>
      <c r="B45" s="13"/>
      <c r="C45" s="24"/>
      <c r="D45" s="25"/>
      <c r="E45" s="24"/>
      <c r="F45" s="26"/>
      <c r="G45" s="139" t="s">
        <v>11</v>
      </c>
      <c r="H45" s="225">
        <v>1500000</v>
      </c>
      <c r="I45" s="226"/>
      <c r="J45" s="240">
        <v>1371056</v>
      </c>
      <c r="K45" s="241"/>
      <c r="L45" s="256">
        <v>0</v>
      </c>
      <c r="M45" s="257"/>
      <c r="N45" s="217">
        <f>SUM(H45:M45)</f>
        <v>2871056</v>
      </c>
      <c r="O45" s="218"/>
    </row>
    <row r="46" spans="1:15" s="127" customFormat="1" ht="18" customHeight="1">
      <c r="A46" s="124"/>
      <c r="B46" s="125"/>
      <c r="C46" s="132"/>
      <c r="D46" s="133"/>
      <c r="E46" s="132"/>
      <c r="F46" s="134"/>
      <c r="G46" s="157" t="s">
        <v>12</v>
      </c>
      <c r="H46" s="229">
        <f>H45-H44</f>
        <v>0</v>
      </c>
      <c r="I46" s="230"/>
      <c r="J46" s="285">
        <f>J45-J44</f>
        <v>946</v>
      </c>
      <c r="K46" s="286"/>
      <c r="L46" s="256">
        <f>AVERAGE(L44-L45)</f>
        <v>0</v>
      </c>
      <c r="M46" s="257"/>
      <c r="N46" s="221">
        <f>N45-N44</f>
        <v>946</v>
      </c>
      <c r="O46" s="222"/>
    </row>
    <row r="47" spans="1:15" s="140" customFormat="1" ht="18" customHeight="1">
      <c r="A47" s="135"/>
      <c r="B47" s="136"/>
      <c r="C47" s="137"/>
      <c r="D47" s="138"/>
      <c r="E47" s="237" t="s">
        <v>87</v>
      </c>
      <c r="F47" s="238"/>
      <c r="G47" s="139" t="s">
        <v>10</v>
      </c>
      <c r="H47" s="229">
        <v>2490860</v>
      </c>
      <c r="I47" s="230"/>
      <c r="J47" s="240">
        <v>439800</v>
      </c>
      <c r="K47" s="241"/>
      <c r="L47" s="256">
        <v>0</v>
      </c>
      <c r="M47" s="257"/>
      <c r="N47" s="231">
        <f>SUM(H47:M47)</f>
        <v>2930660</v>
      </c>
      <c r="O47" s="232"/>
    </row>
    <row r="48" spans="1:15" ht="18" customHeight="1">
      <c r="A48" s="12"/>
      <c r="B48" s="13"/>
      <c r="C48" s="24"/>
      <c r="D48" s="25"/>
      <c r="E48" s="24"/>
      <c r="F48" s="26"/>
      <c r="G48" s="139" t="s">
        <v>11</v>
      </c>
      <c r="H48" s="229">
        <v>2490860</v>
      </c>
      <c r="I48" s="230"/>
      <c r="J48" s="240">
        <v>439800</v>
      </c>
      <c r="K48" s="241"/>
      <c r="L48" s="256">
        <v>0</v>
      </c>
      <c r="M48" s="257"/>
      <c r="N48" s="217">
        <f>SUM(H48:M48)</f>
        <v>2930660</v>
      </c>
      <c r="O48" s="218"/>
    </row>
    <row r="49" spans="1:15" ht="18" customHeight="1">
      <c r="A49" s="12"/>
      <c r="B49" s="13"/>
      <c r="C49" s="24"/>
      <c r="D49" s="25"/>
      <c r="E49" s="24"/>
      <c r="F49" s="26"/>
      <c r="G49" s="157" t="s">
        <v>12</v>
      </c>
      <c r="H49" s="229">
        <v>0</v>
      </c>
      <c r="I49" s="230"/>
      <c r="J49" s="240">
        <f>J48-J47</f>
        <v>0</v>
      </c>
      <c r="K49" s="241"/>
      <c r="L49" s="256">
        <f>AVERAGE(L47-L48)</f>
        <v>0</v>
      </c>
      <c r="M49" s="257"/>
      <c r="N49" s="231">
        <f>N48-N47</f>
        <v>0</v>
      </c>
      <c r="O49" s="232"/>
    </row>
    <row r="50" spans="1:15" ht="18" customHeight="1">
      <c r="A50" s="12"/>
      <c r="B50" s="13"/>
      <c r="C50" s="223" t="s">
        <v>14</v>
      </c>
      <c r="D50" s="242"/>
      <c r="E50" s="242"/>
      <c r="F50" s="224"/>
      <c r="G50" s="139" t="s">
        <v>10</v>
      </c>
      <c r="H50" s="225">
        <f>SUM(H32,H35,H38,H41,H44+H47)</f>
        <v>14774000</v>
      </c>
      <c r="I50" s="226"/>
      <c r="J50" s="225">
        <f>SUM(J32,J35,J38,J41,J44+J47)</f>
        <v>10082170</v>
      </c>
      <c r="K50" s="226"/>
      <c r="L50" s="225">
        <f>SUM(L32,L35,L38,L41,L44+L47)</f>
        <v>0</v>
      </c>
      <c r="M50" s="226"/>
      <c r="N50" s="273">
        <f>SUM(N32,N35,N38,N41,N44+N47)</f>
        <v>24856170</v>
      </c>
      <c r="O50" s="274"/>
    </row>
    <row r="51" spans="1:15" ht="18" customHeight="1">
      <c r="A51" s="12"/>
      <c r="B51" s="13"/>
      <c r="C51" s="243"/>
      <c r="D51" s="244"/>
      <c r="E51" s="244"/>
      <c r="F51" s="245"/>
      <c r="G51" s="139" t="s">
        <v>11</v>
      </c>
      <c r="H51" s="225">
        <f>SUM(H33,H36,H39,H42,H45+H48)</f>
        <v>14774000</v>
      </c>
      <c r="I51" s="226"/>
      <c r="J51" s="225">
        <f>SUM(J33,J36,J39,J42,J45+J48)</f>
        <v>10034886</v>
      </c>
      <c r="K51" s="226"/>
      <c r="L51" s="225">
        <f>SUM(L33,L36,L39,L42,L45+L48)</f>
        <v>0</v>
      </c>
      <c r="M51" s="226"/>
      <c r="N51" s="273">
        <f>SUM(N33,N36,N39,N42,N45+N48)</f>
        <v>24808886</v>
      </c>
      <c r="O51" s="274"/>
    </row>
    <row r="52" spans="1:15" ht="18" customHeight="1" thickBot="1">
      <c r="A52" s="29"/>
      <c r="B52" s="30"/>
      <c r="C52" s="264"/>
      <c r="D52" s="262"/>
      <c r="E52" s="262"/>
      <c r="F52" s="263"/>
      <c r="G52" s="143" t="s">
        <v>12</v>
      </c>
      <c r="H52" s="269">
        <f>H51-H50</f>
        <v>0</v>
      </c>
      <c r="I52" s="270"/>
      <c r="J52" s="392">
        <f>J51-J50</f>
        <v>-47284</v>
      </c>
      <c r="K52" s="393"/>
      <c r="L52" s="289">
        <f>L51-L50</f>
        <v>0</v>
      </c>
      <c r="M52" s="290"/>
      <c r="N52" s="394">
        <f>N51-N50</f>
        <v>-47284</v>
      </c>
      <c r="O52" s="395"/>
    </row>
    <row r="53" spans="1:15" ht="17.25" thickBot="1">
      <c r="A53" s="293" t="s">
        <v>7</v>
      </c>
      <c r="B53" s="279"/>
      <c r="C53" s="278" t="s">
        <v>3</v>
      </c>
      <c r="D53" s="279"/>
      <c r="E53" s="278" t="s">
        <v>4</v>
      </c>
      <c r="F53" s="279"/>
      <c r="G53" s="159" t="s">
        <v>6</v>
      </c>
      <c r="H53" s="281" t="s">
        <v>5</v>
      </c>
      <c r="I53" s="282"/>
      <c r="J53" s="294" t="s">
        <v>37</v>
      </c>
      <c r="K53" s="295"/>
      <c r="L53" s="291" t="s">
        <v>53</v>
      </c>
      <c r="M53" s="292"/>
      <c r="N53" s="278" t="s">
        <v>1</v>
      </c>
      <c r="O53" s="296"/>
    </row>
    <row r="54" spans="1:15" ht="17.25" thickTop="1">
      <c r="A54" s="260" t="s">
        <v>99</v>
      </c>
      <c r="B54" s="245"/>
      <c r="C54" s="223" t="s">
        <v>34</v>
      </c>
      <c r="D54" s="224"/>
      <c r="E54" s="223" t="s">
        <v>46</v>
      </c>
      <c r="F54" s="224"/>
      <c r="G54" s="139" t="s">
        <v>10</v>
      </c>
      <c r="H54" s="225">
        <v>314260</v>
      </c>
      <c r="I54" s="226"/>
      <c r="J54" s="240">
        <v>116440</v>
      </c>
      <c r="K54" s="241"/>
      <c r="L54" s="256">
        <v>0</v>
      </c>
      <c r="M54" s="257"/>
      <c r="N54" s="217">
        <f>SUM(H54:M54)</f>
        <v>430700</v>
      </c>
      <c r="O54" s="218"/>
    </row>
    <row r="55" spans="1:15" ht="16.5">
      <c r="A55" s="12"/>
      <c r="B55" s="13"/>
      <c r="C55" s="24"/>
      <c r="D55" s="26"/>
      <c r="E55" s="25"/>
      <c r="F55" s="26"/>
      <c r="G55" s="139" t="s">
        <v>11</v>
      </c>
      <c r="H55" s="225">
        <v>314260</v>
      </c>
      <c r="I55" s="226"/>
      <c r="J55" s="240">
        <v>116440</v>
      </c>
      <c r="K55" s="241"/>
      <c r="L55" s="256">
        <v>0</v>
      </c>
      <c r="M55" s="257"/>
      <c r="N55" s="217">
        <f>SUM(H55:M55)</f>
        <v>430700</v>
      </c>
      <c r="O55" s="218"/>
    </row>
    <row r="56" spans="1:15" s="127" customFormat="1" ht="16.5">
      <c r="A56" s="124"/>
      <c r="B56" s="125"/>
      <c r="C56" s="132"/>
      <c r="D56" s="134"/>
      <c r="E56" s="141"/>
      <c r="F56" s="142"/>
      <c r="G56" s="139" t="s">
        <v>12</v>
      </c>
      <c r="H56" s="229">
        <f>H55-H54</f>
        <v>0</v>
      </c>
      <c r="I56" s="230"/>
      <c r="J56" s="240">
        <f>J55-J54</f>
        <v>0</v>
      </c>
      <c r="K56" s="241"/>
      <c r="L56" s="256">
        <f>AVERAGE(L54-L55)</f>
        <v>0</v>
      </c>
      <c r="M56" s="257"/>
      <c r="N56" s="231">
        <f>N55-N54</f>
        <v>0</v>
      </c>
      <c r="O56" s="232"/>
    </row>
    <row r="57" spans="1:15" ht="16.5">
      <c r="A57" s="260"/>
      <c r="B57" s="245"/>
      <c r="C57" s="243"/>
      <c r="D57" s="245"/>
      <c r="E57" s="223" t="s">
        <v>47</v>
      </c>
      <c r="F57" s="224"/>
      <c r="G57" s="139" t="s">
        <v>10</v>
      </c>
      <c r="H57" s="229">
        <v>601300</v>
      </c>
      <c r="I57" s="230"/>
      <c r="J57" s="240">
        <v>50000</v>
      </c>
      <c r="K57" s="241"/>
      <c r="L57" s="256">
        <v>0</v>
      </c>
      <c r="M57" s="257"/>
      <c r="N57" s="231">
        <f>SUM(H57:M57)</f>
        <v>651300</v>
      </c>
      <c r="O57" s="232"/>
    </row>
    <row r="58" spans="1:15" ht="16.5">
      <c r="A58" s="12"/>
      <c r="B58" s="13"/>
      <c r="C58" s="24"/>
      <c r="D58" s="26"/>
      <c r="E58" s="25"/>
      <c r="F58" s="26"/>
      <c r="G58" s="139" t="s">
        <v>11</v>
      </c>
      <c r="H58" s="229">
        <v>601300</v>
      </c>
      <c r="I58" s="230"/>
      <c r="J58" s="240">
        <v>50000</v>
      </c>
      <c r="K58" s="241"/>
      <c r="L58" s="256">
        <v>0</v>
      </c>
      <c r="M58" s="257"/>
      <c r="N58" s="231">
        <f>SUM(H58:M58)</f>
        <v>651300</v>
      </c>
      <c r="O58" s="232"/>
    </row>
    <row r="59" spans="1:15" ht="16.5">
      <c r="A59" s="12"/>
      <c r="B59" s="13"/>
      <c r="C59" s="24"/>
      <c r="D59" s="26"/>
      <c r="E59" s="31"/>
      <c r="F59" s="28"/>
      <c r="G59" s="139" t="s">
        <v>12</v>
      </c>
      <c r="H59" s="229">
        <f>H58-H57</f>
        <v>0</v>
      </c>
      <c r="I59" s="230"/>
      <c r="J59" s="240">
        <v>0</v>
      </c>
      <c r="K59" s="241"/>
      <c r="L59" s="256">
        <f>AVERAGE(L57-L58)</f>
        <v>0</v>
      </c>
      <c r="M59" s="257"/>
      <c r="N59" s="231">
        <f>N58-N57</f>
        <v>0</v>
      </c>
      <c r="O59" s="232"/>
    </row>
    <row r="60" spans="1:15" ht="16.5">
      <c r="A60" s="260"/>
      <c r="B60" s="245"/>
      <c r="C60" s="243"/>
      <c r="D60" s="245"/>
      <c r="E60" s="223" t="s">
        <v>83</v>
      </c>
      <c r="F60" s="224"/>
      <c r="G60" s="139" t="s">
        <v>10</v>
      </c>
      <c r="H60" s="229">
        <v>1072640</v>
      </c>
      <c r="I60" s="226"/>
      <c r="J60" s="240">
        <v>792600</v>
      </c>
      <c r="K60" s="241"/>
      <c r="L60" s="256">
        <v>0</v>
      </c>
      <c r="M60" s="257"/>
      <c r="N60" s="217">
        <f>SUM(H60:M60)</f>
        <v>1865240</v>
      </c>
      <c r="O60" s="218"/>
    </row>
    <row r="61" spans="1:15" ht="16.5">
      <c r="A61" s="12"/>
      <c r="B61" s="13"/>
      <c r="C61" s="24"/>
      <c r="D61" s="26"/>
      <c r="E61" s="25"/>
      <c r="F61" s="26"/>
      <c r="G61" s="139" t="s">
        <v>11</v>
      </c>
      <c r="H61" s="229">
        <v>1072640</v>
      </c>
      <c r="I61" s="226"/>
      <c r="J61" s="240">
        <v>792600</v>
      </c>
      <c r="K61" s="241"/>
      <c r="L61" s="256">
        <v>0</v>
      </c>
      <c r="M61" s="257"/>
      <c r="N61" s="217">
        <f>SUM(H61:M61)</f>
        <v>1865240</v>
      </c>
      <c r="O61" s="218"/>
    </row>
    <row r="62" spans="1:15" s="127" customFormat="1" ht="16.5">
      <c r="A62" s="124"/>
      <c r="B62" s="125"/>
      <c r="C62" s="132"/>
      <c r="D62" s="134"/>
      <c r="E62" s="141"/>
      <c r="F62" s="142"/>
      <c r="G62" s="139" t="s">
        <v>12</v>
      </c>
      <c r="H62" s="229">
        <f>H61-H60</f>
        <v>0</v>
      </c>
      <c r="I62" s="230"/>
      <c r="J62" s="240">
        <f>J61-J60</f>
        <v>0</v>
      </c>
      <c r="K62" s="241"/>
      <c r="L62" s="256">
        <f>AVERAGE(L60-L61)</f>
        <v>0</v>
      </c>
      <c r="M62" s="257"/>
      <c r="N62" s="231">
        <f>N61-N60</f>
        <v>0</v>
      </c>
      <c r="O62" s="232"/>
    </row>
    <row r="63" spans="1:15" ht="16.5">
      <c r="A63" s="12"/>
      <c r="B63" s="13"/>
      <c r="C63" s="24"/>
      <c r="D63" s="26"/>
      <c r="E63" s="223" t="s">
        <v>84</v>
      </c>
      <c r="F63" s="224"/>
      <c r="G63" s="139" t="s">
        <v>10</v>
      </c>
      <c r="H63" s="229">
        <v>2999800</v>
      </c>
      <c r="I63" s="239"/>
      <c r="J63" s="240">
        <v>1255950</v>
      </c>
      <c r="K63" s="241"/>
      <c r="L63" s="256">
        <v>0</v>
      </c>
      <c r="M63" s="257"/>
      <c r="N63" s="217">
        <f>SUM(H63:M63)</f>
        <v>4255750</v>
      </c>
      <c r="O63" s="218"/>
    </row>
    <row r="64" spans="1:15" ht="16.5">
      <c r="A64" s="12"/>
      <c r="B64" s="13"/>
      <c r="C64" s="24"/>
      <c r="D64" s="26"/>
      <c r="E64" s="25"/>
      <c r="F64" s="26"/>
      <c r="G64" s="139" t="s">
        <v>11</v>
      </c>
      <c r="H64" s="229">
        <v>2999800</v>
      </c>
      <c r="I64" s="239"/>
      <c r="J64" s="240">
        <v>1255950</v>
      </c>
      <c r="K64" s="241"/>
      <c r="L64" s="256">
        <v>0</v>
      </c>
      <c r="M64" s="257"/>
      <c r="N64" s="217">
        <f>SUM(H64:M64)</f>
        <v>4255750</v>
      </c>
      <c r="O64" s="218"/>
    </row>
    <row r="65" spans="1:15" s="127" customFormat="1" ht="16.5">
      <c r="A65" s="124"/>
      <c r="B65" s="125"/>
      <c r="C65" s="132"/>
      <c r="D65" s="134"/>
      <c r="E65" s="133"/>
      <c r="F65" s="134"/>
      <c r="G65" s="139" t="s">
        <v>12</v>
      </c>
      <c r="H65" s="229">
        <f>H64-H63</f>
        <v>0</v>
      </c>
      <c r="I65" s="230"/>
      <c r="J65" s="240">
        <f>J64-J63</f>
        <v>0</v>
      </c>
      <c r="K65" s="258"/>
      <c r="L65" s="256">
        <f>L64-L63</f>
        <v>0</v>
      </c>
      <c r="M65" s="257"/>
      <c r="N65" s="231">
        <f>N64-N63</f>
        <v>0</v>
      </c>
      <c r="O65" s="232"/>
    </row>
    <row r="66" spans="1:15" s="127" customFormat="1" ht="16.5">
      <c r="A66" s="124"/>
      <c r="B66" s="125"/>
      <c r="C66" s="132"/>
      <c r="D66" s="134"/>
      <c r="E66" s="233" t="s">
        <v>48</v>
      </c>
      <c r="F66" s="234"/>
      <c r="G66" s="139" t="s">
        <v>10</v>
      </c>
      <c r="H66" s="229">
        <v>0</v>
      </c>
      <c r="I66" s="230"/>
      <c r="J66" s="229">
        <v>2097880</v>
      </c>
      <c r="K66" s="230"/>
      <c r="L66" s="229">
        <v>0</v>
      </c>
      <c r="M66" s="230"/>
      <c r="N66" s="217">
        <f>SUM(H66:M66)</f>
        <v>2097880</v>
      </c>
      <c r="O66" s="218"/>
    </row>
    <row r="67" spans="1:15" s="127" customFormat="1" ht="16.5">
      <c r="A67" s="124"/>
      <c r="B67" s="125"/>
      <c r="C67" s="132"/>
      <c r="D67" s="134"/>
      <c r="E67" s="235"/>
      <c r="F67" s="236"/>
      <c r="G67" s="139" t="s">
        <v>11</v>
      </c>
      <c r="H67" s="229">
        <v>0</v>
      </c>
      <c r="I67" s="230"/>
      <c r="J67" s="229">
        <v>2097880</v>
      </c>
      <c r="K67" s="230"/>
      <c r="L67" s="229">
        <v>0</v>
      </c>
      <c r="M67" s="230"/>
      <c r="N67" s="217">
        <f>SUM(H67:M67)</f>
        <v>2097880</v>
      </c>
      <c r="O67" s="218"/>
    </row>
    <row r="68" spans="1:15" s="127" customFormat="1" ht="16.5">
      <c r="A68" s="124"/>
      <c r="B68" s="125"/>
      <c r="C68" s="132"/>
      <c r="D68" s="134"/>
      <c r="E68" s="31"/>
      <c r="F68" s="28"/>
      <c r="G68" s="139" t="s">
        <v>12</v>
      </c>
      <c r="H68" s="229">
        <f>AVERAGE(H66-H67)</f>
        <v>0</v>
      </c>
      <c r="I68" s="230"/>
      <c r="J68" s="229">
        <f>AVERAGE(J66-J67)</f>
        <v>0</v>
      </c>
      <c r="K68" s="230"/>
      <c r="L68" s="229">
        <f>AVERAGE(L66-L67)</f>
        <v>0</v>
      </c>
      <c r="M68" s="230"/>
      <c r="N68" s="231">
        <f>N67-N66</f>
        <v>0</v>
      </c>
      <c r="O68" s="232"/>
    </row>
    <row r="69" spans="1:15" ht="16.5" customHeight="1">
      <c r="A69" s="260"/>
      <c r="B69" s="245"/>
      <c r="C69" s="243"/>
      <c r="D69" s="245"/>
      <c r="E69" s="237" t="s">
        <v>100</v>
      </c>
      <c r="F69" s="238"/>
      <c r="G69" s="139" t="s">
        <v>10</v>
      </c>
      <c r="H69" s="229">
        <v>0</v>
      </c>
      <c r="I69" s="230"/>
      <c r="J69" s="240">
        <v>1397000</v>
      </c>
      <c r="K69" s="241"/>
      <c r="L69" s="256">
        <v>0</v>
      </c>
      <c r="M69" s="257"/>
      <c r="N69" s="217">
        <f>SUM(H69:M69)</f>
        <v>1397000</v>
      </c>
      <c r="O69" s="218"/>
    </row>
    <row r="70" spans="1:15" ht="16.5">
      <c r="A70" s="12"/>
      <c r="B70" s="13"/>
      <c r="C70" s="24"/>
      <c r="D70" s="26"/>
      <c r="E70" s="24"/>
      <c r="F70" s="26"/>
      <c r="G70" s="139" t="s">
        <v>11</v>
      </c>
      <c r="H70" s="229">
        <v>0</v>
      </c>
      <c r="I70" s="230"/>
      <c r="J70" s="240">
        <v>1397000</v>
      </c>
      <c r="K70" s="241"/>
      <c r="L70" s="256">
        <v>0</v>
      </c>
      <c r="M70" s="257"/>
      <c r="N70" s="217">
        <f>SUM(H70:M70)</f>
        <v>1397000</v>
      </c>
      <c r="O70" s="218"/>
    </row>
    <row r="71" spans="1:15" ht="16.5">
      <c r="A71" s="12"/>
      <c r="B71" s="13"/>
      <c r="C71" s="24"/>
      <c r="D71" s="26"/>
      <c r="E71" s="27"/>
      <c r="F71" s="28"/>
      <c r="G71" s="139" t="s">
        <v>12</v>
      </c>
      <c r="H71" s="229">
        <f>AVERAGE(H69-H70)</f>
        <v>0</v>
      </c>
      <c r="I71" s="230"/>
      <c r="J71" s="240">
        <f>J70-J69</f>
        <v>0</v>
      </c>
      <c r="K71" s="241"/>
      <c r="L71" s="256">
        <f>AVERAGE(L69-L70)</f>
        <v>0</v>
      </c>
      <c r="M71" s="257"/>
      <c r="N71" s="231">
        <f>N70-N69</f>
        <v>0</v>
      </c>
      <c r="O71" s="232"/>
    </row>
    <row r="72" spans="1:15" ht="16.5" customHeight="1">
      <c r="A72" s="12"/>
      <c r="B72" s="13"/>
      <c r="C72" s="24"/>
      <c r="D72" s="25"/>
      <c r="E72" s="373" t="s">
        <v>113</v>
      </c>
      <c r="F72" s="374"/>
      <c r="G72" s="139" t="s">
        <v>10</v>
      </c>
      <c r="H72" s="229">
        <v>0</v>
      </c>
      <c r="I72" s="230"/>
      <c r="J72" s="240">
        <v>33000000</v>
      </c>
      <c r="K72" s="241"/>
      <c r="L72" s="256">
        <v>0</v>
      </c>
      <c r="M72" s="257"/>
      <c r="N72" s="217">
        <f>SUM(H72:M72)</f>
        <v>33000000</v>
      </c>
      <c r="O72" s="218"/>
    </row>
    <row r="73" spans="1:15" ht="16.5">
      <c r="A73" s="12"/>
      <c r="B73" s="13"/>
      <c r="C73" s="24"/>
      <c r="D73" s="25"/>
      <c r="E73" s="375"/>
      <c r="F73" s="376"/>
      <c r="G73" s="139" t="s">
        <v>11</v>
      </c>
      <c r="H73" s="229">
        <v>0</v>
      </c>
      <c r="I73" s="230"/>
      <c r="J73" s="240">
        <v>10995770</v>
      </c>
      <c r="K73" s="241"/>
      <c r="L73" s="256">
        <v>0</v>
      </c>
      <c r="M73" s="257"/>
      <c r="N73" s="217">
        <f>SUM(H73:M73)</f>
        <v>10995770</v>
      </c>
      <c r="O73" s="218"/>
    </row>
    <row r="74" spans="1:15" ht="16.5">
      <c r="A74" s="12"/>
      <c r="B74" s="13"/>
      <c r="C74" s="24"/>
      <c r="D74" s="25"/>
      <c r="E74" s="377"/>
      <c r="F74" s="378"/>
      <c r="G74" s="139" t="s">
        <v>12</v>
      </c>
      <c r="H74" s="229">
        <f>AVERAGE(H72-H73)</f>
        <v>0</v>
      </c>
      <c r="I74" s="230"/>
      <c r="J74" s="283">
        <f>J73-J72</f>
        <v>-22004230</v>
      </c>
      <c r="K74" s="284"/>
      <c r="L74" s="256">
        <f>AVERAGE(L72-L73)</f>
        <v>0</v>
      </c>
      <c r="M74" s="257"/>
      <c r="N74" s="254">
        <f>N73-N72</f>
        <v>-22004230</v>
      </c>
      <c r="O74" s="255"/>
    </row>
    <row r="75" spans="1:15" ht="16.5">
      <c r="A75" s="12"/>
      <c r="B75" s="13"/>
      <c r="C75" s="24"/>
      <c r="D75" s="25"/>
      <c r="E75" s="373" t="s">
        <v>114</v>
      </c>
      <c r="F75" s="379"/>
      <c r="G75" s="139" t="s">
        <v>10</v>
      </c>
      <c r="H75" s="229">
        <v>0</v>
      </c>
      <c r="I75" s="230"/>
      <c r="J75" s="240">
        <v>2000000</v>
      </c>
      <c r="K75" s="241"/>
      <c r="L75" s="256">
        <v>0</v>
      </c>
      <c r="M75" s="257"/>
      <c r="N75" s="217">
        <f>SUM(H75:M75)</f>
        <v>2000000</v>
      </c>
      <c r="O75" s="218"/>
    </row>
    <row r="76" spans="1:15" ht="16.5">
      <c r="A76" s="12"/>
      <c r="B76" s="13"/>
      <c r="C76" s="24"/>
      <c r="D76" s="25"/>
      <c r="E76" s="380"/>
      <c r="F76" s="381"/>
      <c r="G76" s="139" t="s">
        <v>11</v>
      </c>
      <c r="H76" s="229">
        <v>0</v>
      </c>
      <c r="I76" s="230"/>
      <c r="J76" s="240">
        <v>1500000</v>
      </c>
      <c r="K76" s="241"/>
      <c r="L76" s="256">
        <v>0</v>
      </c>
      <c r="M76" s="257"/>
      <c r="N76" s="217">
        <f>SUM(H76:M76)</f>
        <v>1500000</v>
      </c>
      <c r="O76" s="218"/>
    </row>
    <row r="77" spans="1:15" ht="16.5">
      <c r="A77" s="12"/>
      <c r="B77" s="13"/>
      <c r="C77" s="24"/>
      <c r="D77" s="25"/>
      <c r="E77" s="382"/>
      <c r="F77" s="383"/>
      <c r="G77" s="139" t="s">
        <v>12</v>
      </c>
      <c r="H77" s="229">
        <f>AVERAGE(H75-H76)</f>
        <v>0</v>
      </c>
      <c r="I77" s="230"/>
      <c r="J77" s="283">
        <f>J76-J75</f>
        <v>-500000</v>
      </c>
      <c r="K77" s="284"/>
      <c r="L77" s="256">
        <f>AVERAGE(L75-L76)</f>
        <v>0</v>
      </c>
      <c r="M77" s="257"/>
      <c r="N77" s="254">
        <f>N76-N75</f>
        <v>-500000</v>
      </c>
      <c r="O77" s="255"/>
    </row>
    <row r="78" spans="1:15" ht="16.5">
      <c r="A78" s="12"/>
      <c r="B78" s="13"/>
      <c r="C78" s="223" t="s">
        <v>14</v>
      </c>
      <c r="D78" s="242"/>
      <c r="E78" s="242"/>
      <c r="F78" s="224"/>
      <c r="G78" s="158" t="s">
        <v>10</v>
      </c>
      <c r="H78" s="225">
        <f>H54+H57+H60+H63+H66+H69+H72+H75</f>
        <v>4988000</v>
      </c>
      <c r="I78" s="226"/>
      <c r="J78" s="225">
        <f>J54+J57+J60+J63+J66+J69+J72+J75</f>
        <v>40709870</v>
      </c>
      <c r="K78" s="226"/>
      <c r="L78" s="225">
        <f>L54+L57+L60+L63+L66+L69+L72+L75</f>
        <v>0</v>
      </c>
      <c r="M78" s="226"/>
      <c r="N78" s="273">
        <f>SUM(H78:M78)</f>
        <v>45697870</v>
      </c>
      <c r="O78" s="274"/>
    </row>
    <row r="79" spans="1:15" ht="16.5">
      <c r="A79" s="12"/>
      <c r="B79" s="13"/>
      <c r="C79" s="243"/>
      <c r="D79" s="244"/>
      <c r="E79" s="244"/>
      <c r="F79" s="245"/>
      <c r="G79" s="139" t="s">
        <v>11</v>
      </c>
      <c r="H79" s="225">
        <f>H55+H58+H61+H64+H67+H70+H73+H76</f>
        <v>4988000</v>
      </c>
      <c r="I79" s="226"/>
      <c r="J79" s="225">
        <f>J55+J58+J61+J64+J67+J70+J73+J76</f>
        <v>18205640</v>
      </c>
      <c r="K79" s="226"/>
      <c r="L79" s="225">
        <f>L55+L58+L61+L64+L67+L70+L73+L76</f>
        <v>0</v>
      </c>
      <c r="M79" s="226"/>
      <c r="N79" s="273">
        <f>SUM(H79:M79)</f>
        <v>23193640</v>
      </c>
      <c r="O79" s="274"/>
    </row>
    <row r="80" spans="1:15" ht="17.25" thickBot="1">
      <c r="A80" s="29"/>
      <c r="B80" s="30"/>
      <c r="C80" s="264"/>
      <c r="D80" s="262"/>
      <c r="E80" s="262"/>
      <c r="F80" s="263"/>
      <c r="G80" s="143" t="s">
        <v>12</v>
      </c>
      <c r="H80" s="269">
        <f>H79-H78</f>
        <v>0</v>
      </c>
      <c r="I80" s="270"/>
      <c r="J80" s="275">
        <f>J79-J78</f>
        <v>-22504230</v>
      </c>
      <c r="K80" s="277"/>
      <c r="L80" s="289">
        <f>L79-L78</f>
        <v>0</v>
      </c>
      <c r="M80" s="322"/>
      <c r="N80" s="275">
        <f>N79-N78</f>
        <v>-22504230</v>
      </c>
      <c r="O80" s="276"/>
    </row>
    <row r="81" spans="1:15" ht="17.25" thickBot="1">
      <c r="A81" s="293" t="s">
        <v>7</v>
      </c>
      <c r="B81" s="279"/>
      <c r="C81" s="278" t="s">
        <v>3</v>
      </c>
      <c r="D81" s="279"/>
      <c r="E81" s="278" t="s">
        <v>4</v>
      </c>
      <c r="F81" s="279"/>
      <c r="G81" s="159" t="s">
        <v>6</v>
      </c>
      <c r="H81" s="281" t="s">
        <v>5</v>
      </c>
      <c r="I81" s="282"/>
      <c r="J81" s="294" t="s">
        <v>37</v>
      </c>
      <c r="K81" s="295"/>
      <c r="L81" s="291" t="s">
        <v>53</v>
      </c>
      <c r="M81" s="292"/>
      <c r="N81" s="278" t="s">
        <v>1</v>
      </c>
      <c r="O81" s="296"/>
    </row>
    <row r="82" spans="1:15" ht="17.25" thickTop="1">
      <c r="A82" s="259" t="s">
        <v>33</v>
      </c>
      <c r="B82" s="224"/>
      <c r="C82" s="223" t="s">
        <v>35</v>
      </c>
      <c r="D82" s="224"/>
      <c r="E82" s="223" t="s">
        <v>35</v>
      </c>
      <c r="F82" s="224"/>
      <c r="G82" s="139" t="s">
        <v>10</v>
      </c>
      <c r="H82" s="229">
        <v>0</v>
      </c>
      <c r="I82" s="230"/>
      <c r="J82" s="240">
        <v>0</v>
      </c>
      <c r="K82" s="241"/>
      <c r="L82" s="256">
        <v>0</v>
      </c>
      <c r="M82" s="257"/>
      <c r="N82" s="217">
        <f>SUM(H82:M82)</f>
        <v>0</v>
      </c>
      <c r="O82" s="218"/>
    </row>
    <row r="83" spans="1:15" ht="16.5">
      <c r="A83" s="12"/>
      <c r="B83" s="13"/>
      <c r="C83" s="24"/>
      <c r="D83" s="26"/>
      <c r="E83" s="25"/>
      <c r="F83" s="26"/>
      <c r="G83" s="139" t="s">
        <v>11</v>
      </c>
      <c r="H83" s="229">
        <v>0</v>
      </c>
      <c r="I83" s="230"/>
      <c r="J83" s="240">
        <v>0</v>
      </c>
      <c r="K83" s="241"/>
      <c r="L83" s="256">
        <v>0</v>
      </c>
      <c r="M83" s="257"/>
      <c r="N83" s="217">
        <f>SUM(H83:M83)</f>
        <v>0</v>
      </c>
      <c r="O83" s="218"/>
    </row>
    <row r="84" spans="1:15" ht="16.5">
      <c r="A84" s="12"/>
      <c r="B84" s="13"/>
      <c r="C84" s="24"/>
      <c r="D84" s="26"/>
      <c r="E84" s="31"/>
      <c r="F84" s="28"/>
      <c r="G84" s="139" t="s">
        <v>12</v>
      </c>
      <c r="H84" s="229">
        <f>H83-H82</f>
        <v>0</v>
      </c>
      <c r="I84" s="230"/>
      <c r="J84" s="240">
        <f>J83-J82</f>
        <v>0</v>
      </c>
      <c r="K84" s="241"/>
      <c r="L84" s="256">
        <f>AVERAGE(L82-L83)</f>
        <v>0</v>
      </c>
      <c r="M84" s="257"/>
      <c r="N84" s="231">
        <f>N83-N82</f>
        <v>0</v>
      </c>
      <c r="O84" s="232"/>
    </row>
    <row r="85" spans="1:15" ht="16.5">
      <c r="A85" s="12"/>
      <c r="B85" s="13"/>
      <c r="C85" s="24"/>
      <c r="D85" s="26"/>
      <c r="E85" s="223" t="s">
        <v>101</v>
      </c>
      <c r="F85" s="224"/>
      <c r="G85" s="139" t="s">
        <v>10</v>
      </c>
      <c r="I85" s="166">
        <v>0</v>
      </c>
      <c r="J85" s="240">
        <v>347700</v>
      </c>
      <c r="K85" s="241"/>
      <c r="L85" s="251"/>
      <c r="M85" s="252"/>
      <c r="N85" s="217">
        <f>SUM(H85:M85)</f>
        <v>347700</v>
      </c>
      <c r="O85" s="218"/>
    </row>
    <row r="86" spans="1:15" ht="16.5">
      <c r="A86" s="12"/>
      <c r="B86" s="13"/>
      <c r="C86" s="24"/>
      <c r="D86" s="26"/>
      <c r="E86" s="25"/>
      <c r="F86" s="26"/>
      <c r="G86" s="139" t="s">
        <v>11</v>
      </c>
      <c r="H86" s="229">
        <v>0</v>
      </c>
      <c r="I86" s="239"/>
      <c r="J86" s="240">
        <v>347700</v>
      </c>
      <c r="K86" s="241"/>
      <c r="L86" s="251"/>
      <c r="M86" s="252"/>
      <c r="N86" s="217">
        <f>SUM(H86:M86)</f>
        <v>347700</v>
      </c>
      <c r="O86" s="218"/>
    </row>
    <row r="87" spans="1:15" ht="16.5">
      <c r="A87" s="12"/>
      <c r="B87" s="13"/>
      <c r="C87" s="24"/>
      <c r="D87" s="26"/>
      <c r="E87" s="25"/>
      <c r="F87" s="26"/>
      <c r="G87" s="139" t="s">
        <v>12</v>
      </c>
      <c r="H87" s="163"/>
      <c r="I87" s="164">
        <f>H86-I85</f>
        <v>0</v>
      </c>
      <c r="J87" s="398">
        <f>J86-J85</f>
        <v>0</v>
      </c>
      <c r="K87" s="399"/>
      <c r="L87" s="251">
        <f>L86-L85</f>
        <v>0</v>
      </c>
      <c r="M87" s="252"/>
      <c r="N87" s="396">
        <f>N86-N85</f>
        <v>0</v>
      </c>
      <c r="O87" s="397"/>
    </row>
    <row r="88" spans="1:15" ht="16.5">
      <c r="A88" s="12"/>
      <c r="B88" s="13"/>
      <c r="C88" s="223" t="s">
        <v>14</v>
      </c>
      <c r="D88" s="242"/>
      <c r="E88" s="242"/>
      <c r="F88" s="224"/>
      <c r="G88" s="158" t="s">
        <v>10</v>
      </c>
      <c r="H88" s="229">
        <f>H82+H85</f>
        <v>0</v>
      </c>
      <c r="I88" s="239"/>
      <c r="J88" s="229">
        <f>J82+J85</f>
        <v>347700</v>
      </c>
      <c r="K88" s="239"/>
      <c r="L88" s="229">
        <f>L82+L85</f>
        <v>0</v>
      </c>
      <c r="M88" s="239"/>
      <c r="N88" s="217">
        <f>SUM(N82,N85)</f>
        <v>347700</v>
      </c>
      <c r="O88" s="218"/>
    </row>
    <row r="89" spans="1:15" ht="16.5">
      <c r="A89" s="12"/>
      <c r="B89" s="13"/>
      <c r="C89" s="243"/>
      <c r="D89" s="244"/>
      <c r="E89" s="244"/>
      <c r="F89" s="245"/>
      <c r="G89" s="139" t="s">
        <v>11</v>
      </c>
      <c r="H89" s="229">
        <f>H83+H86</f>
        <v>0</v>
      </c>
      <c r="I89" s="239"/>
      <c r="J89" s="229">
        <f>J83+J86</f>
        <v>347700</v>
      </c>
      <c r="K89" s="239"/>
      <c r="L89" s="229">
        <f>L83+L86</f>
        <v>0</v>
      </c>
      <c r="M89" s="239"/>
      <c r="N89" s="231">
        <f>SUM(N83,N86)</f>
        <v>347700</v>
      </c>
      <c r="O89" s="232"/>
    </row>
    <row r="90" spans="1:15" ht="16.5">
      <c r="A90" s="32"/>
      <c r="B90" s="21"/>
      <c r="C90" s="246"/>
      <c r="D90" s="247"/>
      <c r="E90" s="247"/>
      <c r="F90" s="248"/>
      <c r="G90" s="139" t="s">
        <v>12</v>
      </c>
      <c r="H90" s="229">
        <f>H89-H88</f>
        <v>0</v>
      </c>
      <c r="I90" s="230"/>
      <c r="J90" s="240">
        <f>J89-J88</f>
        <v>0</v>
      </c>
      <c r="K90" s="241"/>
      <c r="L90" s="256">
        <f>L89-L88</f>
        <v>0</v>
      </c>
      <c r="M90" s="257"/>
      <c r="N90" s="231">
        <f>N89-N88</f>
        <v>0</v>
      </c>
      <c r="O90" s="232"/>
    </row>
    <row r="91" spans="1:15" ht="16.5">
      <c r="A91" s="259" t="s">
        <v>50</v>
      </c>
      <c r="B91" s="224"/>
      <c r="C91" s="223" t="s">
        <v>49</v>
      </c>
      <c r="D91" s="242"/>
      <c r="E91" s="223" t="s">
        <v>52</v>
      </c>
      <c r="F91" s="224"/>
      <c r="G91" s="139" t="s">
        <v>10</v>
      </c>
      <c r="H91" s="229">
        <v>0</v>
      </c>
      <c r="I91" s="239"/>
      <c r="J91" s="240">
        <v>0</v>
      </c>
      <c r="K91" s="241"/>
      <c r="L91" s="256">
        <v>0</v>
      </c>
      <c r="M91" s="257"/>
      <c r="N91" s="217">
        <f>SUM(H91:M91)</f>
        <v>0</v>
      </c>
      <c r="O91" s="218"/>
    </row>
    <row r="92" spans="1:15" ht="16.5">
      <c r="A92" s="12"/>
      <c r="B92" s="13"/>
      <c r="C92" s="22"/>
      <c r="D92" s="22"/>
      <c r="E92" s="243" t="s">
        <v>56</v>
      </c>
      <c r="F92" s="245"/>
      <c r="G92" s="139" t="s">
        <v>11</v>
      </c>
      <c r="H92" s="229">
        <v>253050</v>
      </c>
      <c r="I92" s="239"/>
      <c r="J92" s="240">
        <v>0</v>
      </c>
      <c r="K92" s="241"/>
      <c r="L92" s="256">
        <v>2057307</v>
      </c>
      <c r="M92" s="257"/>
      <c r="N92" s="217">
        <f>SUM(H92:M92)</f>
        <v>2310357</v>
      </c>
      <c r="O92" s="218"/>
    </row>
    <row r="93" spans="1:15" ht="16.5">
      <c r="A93" s="12"/>
      <c r="B93" s="13"/>
      <c r="C93" s="22"/>
      <c r="D93" s="22"/>
      <c r="E93" s="27"/>
      <c r="F93" s="28"/>
      <c r="G93" s="139" t="s">
        <v>12</v>
      </c>
      <c r="H93" s="229">
        <f>H92-H91</f>
        <v>253050</v>
      </c>
      <c r="I93" s="239"/>
      <c r="J93" s="240">
        <f>J92-J91</f>
        <v>0</v>
      </c>
      <c r="K93" s="241"/>
      <c r="L93" s="301">
        <f>L92-L91</f>
        <v>2057307</v>
      </c>
      <c r="M93" s="323"/>
      <c r="N93" s="221">
        <f>N92-N91</f>
        <v>2310357</v>
      </c>
      <c r="O93" s="222"/>
    </row>
    <row r="94" spans="1:15" ht="16.5">
      <c r="A94" s="12"/>
      <c r="B94" s="13"/>
      <c r="C94" s="22"/>
      <c r="D94" s="22"/>
      <c r="E94" s="223" t="s">
        <v>86</v>
      </c>
      <c r="F94" s="224"/>
      <c r="G94" s="139" t="s">
        <v>10</v>
      </c>
      <c r="H94" s="229">
        <v>0</v>
      </c>
      <c r="I94" s="239"/>
      <c r="J94" s="240">
        <v>0</v>
      </c>
      <c r="K94" s="241"/>
      <c r="L94" s="256">
        <v>0</v>
      </c>
      <c r="M94" s="257"/>
      <c r="N94" s="231">
        <f>SUM(H94:M94)</f>
        <v>0</v>
      </c>
      <c r="O94" s="232"/>
    </row>
    <row r="95" spans="1:15" ht="16.5">
      <c r="A95" s="12"/>
      <c r="B95" s="13"/>
      <c r="C95" s="22"/>
      <c r="D95" s="22"/>
      <c r="E95" s="24"/>
      <c r="F95" s="26"/>
      <c r="G95" s="139" t="s">
        <v>11</v>
      </c>
      <c r="H95" s="229">
        <v>0</v>
      </c>
      <c r="I95" s="239"/>
      <c r="J95" s="240">
        <v>524255</v>
      </c>
      <c r="K95" s="241"/>
      <c r="L95" s="256">
        <v>16046</v>
      </c>
      <c r="M95" s="257"/>
      <c r="N95" s="231">
        <f>SUM(H95:M95)</f>
        <v>540301</v>
      </c>
      <c r="O95" s="232"/>
    </row>
    <row r="96" spans="1:15" ht="16.5">
      <c r="A96" s="12"/>
      <c r="B96" s="13"/>
      <c r="C96" s="22"/>
      <c r="D96" s="22"/>
      <c r="E96" s="24"/>
      <c r="F96" s="26"/>
      <c r="G96" s="139" t="s">
        <v>12</v>
      </c>
      <c r="H96" s="229">
        <f>H95-H94</f>
        <v>0</v>
      </c>
      <c r="I96" s="239"/>
      <c r="J96" s="285">
        <f>J95-J94</f>
        <v>524255</v>
      </c>
      <c r="K96" s="286"/>
      <c r="L96" s="301">
        <f>L95-L94</f>
        <v>16046</v>
      </c>
      <c r="M96" s="323"/>
      <c r="N96" s="221">
        <f>N95-N94</f>
        <v>540301</v>
      </c>
      <c r="O96" s="222"/>
    </row>
    <row r="97" spans="1:15" ht="16.5">
      <c r="A97" s="12"/>
      <c r="B97" s="13"/>
      <c r="C97" s="22"/>
      <c r="D97" s="22"/>
      <c r="E97" s="223" t="s">
        <v>55</v>
      </c>
      <c r="F97" s="224"/>
      <c r="G97" s="139" t="s">
        <v>10</v>
      </c>
      <c r="H97" s="229">
        <v>0</v>
      </c>
      <c r="I97" s="239"/>
      <c r="J97" s="240">
        <v>0</v>
      </c>
      <c r="K97" s="241"/>
      <c r="L97" s="256">
        <v>0</v>
      </c>
      <c r="M97" s="257"/>
      <c r="N97" s="231">
        <f>SUM(H97:M97)</f>
        <v>0</v>
      </c>
      <c r="O97" s="232"/>
    </row>
    <row r="98" spans="1:15" ht="16.5">
      <c r="A98" s="12"/>
      <c r="B98" s="13"/>
      <c r="C98" s="22"/>
      <c r="D98" s="22"/>
      <c r="E98" s="15"/>
      <c r="F98" s="16"/>
      <c r="G98" s="139" t="s">
        <v>11</v>
      </c>
      <c r="H98" s="229">
        <v>0</v>
      </c>
      <c r="I98" s="239"/>
      <c r="J98" s="240">
        <v>27689081</v>
      </c>
      <c r="K98" s="241"/>
      <c r="L98" s="256">
        <v>114261</v>
      </c>
      <c r="M98" s="257"/>
      <c r="N98" s="231">
        <f>SUM(H98:M98)</f>
        <v>27803342</v>
      </c>
      <c r="O98" s="232"/>
    </row>
    <row r="99" spans="1:15" ht="16.5">
      <c r="A99" s="12"/>
      <c r="B99" s="13"/>
      <c r="C99" s="22"/>
      <c r="D99" s="22"/>
      <c r="E99" s="18"/>
      <c r="F99" s="19"/>
      <c r="G99" s="139" t="s">
        <v>12</v>
      </c>
      <c r="H99" s="229">
        <f>H98-H97</f>
        <v>0</v>
      </c>
      <c r="I99" s="239"/>
      <c r="J99" s="285">
        <f>J98-J97</f>
        <v>27689081</v>
      </c>
      <c r="K99" s="286"/>
      <c r="L99" s="301">
        <f>L98-L97</f>
        <v>114261</v>
      </c>
      <c r="M99" s="323"/>
      <c r="N99" s="221">
        <f>N98-N97</f>
        <v>27803342</v>
      </c>
      <c r="O99" s="222"/>
    </row>
    <row r="100" spans="1:15" ht="16.5">
      <c r="A100" s="12"/>
      <c r="B100" s="13"/>
      <c r="C100" s="22"/>
      <c r="D100" s="22"/>
      <c r="E100" s="233" t="s">
        <v>117</v>
      </c>
      <c r="F100" s="234"/>
      <c r="G100" s="139" t="s">
        <v>10</v>
      </c>
      <c r="H100" s="229">
        <v>0</v>
      </c>
      <c r="I100" s="239"/>
      <c r="J100" s="229">
        <v>0</v>
      </c>
      <c r="K100" s="239"/>
      <c r="L100" s="229">
        <v>0</v>
      </c>
      <c r="M100" s="239"/>
      <c r="N100" s="231">
        <f>SUM(H100:M100)</f>
        <v>0</v>
      </c>
      <c r="O100" s="232"/>
    </row>
    <row r="101" spans="1:15" ht="16.5">
      <c r="A101" s="12"/>
      <c r="B101" s="13"/>
      <c r="C101" s="22"/>
      <c r="D101" s="22"/>
      <c r="E101" s="235"/>
      <c r="F101" s="236"/>
      <c r="G101" s="17" t="s">
        <v>11</v>
      </c>
      <c r="H101" s="229">
        <v>0</v>
      </c>
      <c r="I101" s="239"/>
      <c r="J101" s="229">
        <v>22004230</v>
      </c>
      <c r="K101" s="239"/>
      <c r="L101" s="229">
        <v>15215</v>
      </c>
      <c r="M101" s="239"/>
      <c r="N101" s="231">
        <f>SUM(H101:M101)</f>
        <v>22019445</v>
      </c>
      <c r="O101" s="232"/>
    </row>
    <row r="102" spans="1:15" ht="16.5">
      <c r="A102" s="12"/>
      <c r="B102" s="13"/>
      <c r="C102" s="22"/>
      <c r="D102" s="22"/>
      <c r="E102" s="249"/>
      <c r="F102" s="250"/>
      <c r="G102" s="17" t="s">
        <v>12</v>
      </c>
      <c r="H102" s="229">
        <f>H101-H100</f>
        <v>0</v>
      </c>
      <c r="I102" s="239"/>
      <c r="J102" s="297">
        <f>J101-J100</f>
        <v>22004230</v>
      </c>
      <c r="K102" s="423"/>
      <c r="L102" s="297">
        <f>L101-L100</f>
        <v>15215</v>
      </c>
      <c r="M102" s="423"/>
      <c r="N102" s="221">
        <f>N101-N100</f>
        <v>22019445</v>
      </c>
      <c r="O102" s="222"/>
    </row>
    <row r="103" spans="1:15" ht="16.5" customHeight="1">
      <c r="A103" s="12"/>
      <c r="B103" s="13"/>
      <c r="C103" s="22"/>
      <c r="D103" s="22"/>
      <c r="E103" s="233" t="s">
        <v>118</v>
      </c>
      <c r="F103" s="234"/>
      <c r="G103" s="139" t="s">
        <v>10</v>
      </c>
      <c r="H103" s="229">
        <v>0</v>
      </c>
      <c r="I103" s="239"/>
      <c r="J103" s="229">
        <v>0</v>
      </c>
      <c r="K103" s="239"/>
      <c r="L103" s="229">
        <v>0</v>
      </c>
      <c r="M103" s="239"/>
      <c r="N103" s="231">
        <f>SUM(H103:M103)</f>
        <v>0</v>
      </c>
      <c r="O103" s="232"/>
    </row>
    <row r="104" spans="1:15" ht="16.5">
      <c r="A104" s="12"/>
      <c r="B104" s="13"/>
      <c r="C104" s="22"/>
      <c r="D104" s="22"/>
      <c r="E104" s="235"/>
      <c r="F104" s="236"/>
      <c r="G104" s="17" t="s">
        <v>11</v>
      </c>
      <c r="H104" s="229">
        <v>0</v>
      </c>
      <c r="I104" s="239"/>
      <c r="J104" s="229">
        <v>500000</v>
      </c>
      <c r="K104" s="239"/>
      <c r="L104" s="229">
        <v>71</v>
      </c>
      <c r="M104" s="239"/>
      <c r="N104" s="231">
        <f>SUM(H104:M104)</f>
        <v>500071</v>
      </c>
      <c r="O104" s="232"/>
    </row>
    <row r="105" spans="1:15" ht="16.5">
      <c r="A105" s="12"/>
      <c r="B105" s="13"/>
      <c r="C105" s="22"/>
      <c r="D105" s="22"/>
      <c r="E105" s="249"/>
      <c r="F105" s="250"/>
      <c r="G105" s="17" t="s">
        <v>12</v>
      </c>
      <c r="H105" s="229">
        <f>H104-H103</f>
        <v>0</v>
      </c>
      <c r="I105" s="239"/>
      <c r="J105" s="297">
        <f>J104-J103</f>
        <v>500000</v>
      </c>
      <c r="K105" s="423"/>
      <c r="L105" s="297">
        <f>L104-L103</f>
        <v>71</v>
      </c>
      <c r="M105" s="423"/>
      <c r="N105" s="231">
        <f>N104-N103</f>
        <v>500071</v>
      </c>
      <c r="O105" s="232"/>
    </row>
    <row r="106" spans="1:15" ht="16.5">
      <c r="A106" s="12"/>
      <c r="B106" s="13"/>
      <c r="C106" s="321" t="s">
        <v>88</v>
      </c>
      <c r="D106" s="321"/>
      <c r="E106" s="321"/>
      <c r="F106" s="321"/>
      <c r="G106" s="17" t="s">
        <v>10</v>
      </c>
      <c r="H106" s="229">
        <f>H91+H94+H97+H100+H103</f>
        <v>0</v>
      </c>
      <c r="I106" s="239"/>
      <c r="J106" s="229">
        <f>J91+J94+J97+J100+J103</f>
        <v>0</v>
      </c>
      <c r="K106" s="239"/>
      <c r="L106" s="229">
        <f>L91+L94+L97+L100+L103</f>
        <v>0</v>
      </c>
      <c r="M106" s="239"/>
      <c r="N106" s="265">
        <f aca="true" t="shared" si="0" ref="N106:N111">SUM(H106:M106)</f>
        <v>0</v>
      </c>
      <c r="O106" s="266"/>
    </row>
    <row r="107" spans="1:15" ht="16.5">
      <c r="A107" s="12"/>
      <c r="B107" s="13"/>
      <c r="C107" s="321"/>
      <c r="D107" s="321"/>
      <c r="E107" s="321"/>
      <c r="F107" s="321"/>
      <c r="G107" s="17" t="s">
        <v>11</v>
      </c>
      <c r="H107" s="324">
        <f>H92+H95+H98+H101+H104</f>
        <v>253050</v>
      </c>
      <c r="I107" s="239"/>
      <c r="J107" s="324">
        <f>J92+J95+J98+J101+J104</f>
        <v>50717566</v>
      </c>
      <c r="K107" s="239"/>
      <c r="L107" s="324">
        <f>L92+L95+L98+L101+L104</f>
        <v>2202900</v>
      </c>
      <c r="M107" s="239"/>
      <c r="N107" s="265">
        <f t="shared" si="0"/>
        <v>53173516</v>
      </c>
      <c r="O107" s="266"/>
    </row>
    <row r="108" spans="1:15" ht="16.5">
      <c r="A108" s="32"/>
      <c r="B108" s="21"/>
      <c r="C108" s="321"/>
      <c r="D108" s="321"/>
      <c r="E108" s="321"/>
      <c r="F108" s="321"/>
      <c r="G108" s="17" t="s">
        <v>12</v>
      </c>
      <c r="H108" s="324">
        <f>H107-H106</f>
        <v>253050</v>
      </c>
      <c r="I108" s="325"/>
      <c r="J108" s="326">
        <f>J107-J106</f>
        <v>50717566</v>
      </c>
      <c r="K108" s="327"/>
      <c r="L108" s="326">
        <f>L107-L106</f>
        <v>2202900</v>
      </c>
      <c r="M108" s="327"/>
      <c r="N108" s="330">
        <f t="shared" si="0"/>
        <v>53173516</v>
      </c>
      <c r="O108" s="331"/>
    </row>
    <row r="109" spans="1:15" ht="16.5">
      <c r="A109" s="259" t="s">
        <v>20</v>
      </c>
      <c r="B109" s="242"/>
      <c r="C109" s="242"/>
      <c r="D109" s="242"/>
      <c r="E109" s="242"/>
      <c r="F109" s="224"/>
      <c r="G109" s="23" t="s">
        <v>10</v>
      </c>
      <c r="H109" s="225">
        <f>SUM(H19+H28+H50+H78+H88+H106)</f>
        <v>504295000</v>
      </c>
      <c r="I109" s="226"/>
      <c r="J109" s="225">
        <f>SUM(J19+J28+J50+J78+J88+J106)</f>
        <v>92010950</v>
      </c>
      <c r="K109" s="226"/>
      <c r="L109" s="225">
        <f>SUM(L19+L28+L50+L78+L88+L106)</f>
        <v>0</v>
      </c>
      <c r="M109" s="226"/>
      <c r="N109" s="265">
        <f t="shared" si="0"/>
        <v>596305950</v>
      </c>
      <c r="O109" s="266"/>
    </row>
    <row r="110" spans="1:15" ht="16.5">
      <c r="A110" s="260"/>
      <c r="B110" s="244"/>
      <c r="C110" s="244"/>
      <c r="D110" s="244"/>
      <c r="E110" s="244"/>
      <c r="F110" s="245"/>
      <c r="G110" s="17" t="s">
        <v>11</v>
      </c>
      <c r="H110" s="225">
        <f>SUM(H20+H29+H51+H79+H89+H107)</f>
        <v>504295000</v>
      </c>
      <c r="I110" s="226"/>
      <c r="J110" s="225">
        <f>SUM(J20+J29+J51+J79+J89+J107)</f>
        <v>120928692</v>
      </c>
      <c r="K110" s="226"/>
      <c r="L110" s="225">
        <f>SUM(L20+L29+L51+L79+L89+L107)</f>
        <v>2202900</v>
      </c>
      <c r="M110" s="226"/>
      <c r="N110" s="265">
        <f t="shared" si="0"/>
        <v>627426592</v>
      </c>
      <c r="O110" s="266"/>
    </row>
    <row r="111" spans="1:15" s="127" customFormat="1" ht="17.25" thickBot="1">
      <c r="A111" s="261"/>
      <c r="B111" s="262"/>
      <c r="C111" s="262"/>
      <c r="D111" s="262"/>
      <c r="E111" s="262"/>
      <c r="F111" s="263"/>
      <c r="G111" s="143" t="s">
        <v>12</v>
      </c>
      <c r="H111" s="269">
        <f>H110-H109</f>
        <v>0</v>
      </c>
      <c r="I111" s="270"/>
      <c r="J111" s="267">
        <f>J110-J109</f>
        <v>28917742</v>
      </c>
      <c r="K111" s="268"/>
      <c r="L111" s="328">
        <f>L110-L109</f>
        <v>2202900</v>
      </c>
      <c r="M111" s="329"/>
      <c r="N111" s="271">
        <f t="shared" si="0"/>
        <v>31120642</v>
      </c>
      <c r="O111" s="272"/>
    </row>
    <row r="112" ht="16.5">
      <c r="Q112" s="156"/>
    </row>
  </sheetData>
  <sheetProtection/>
  <mergeCells count="512">
    <mergeCell ref="E75:F77"/>
    <mergeCell ref="H76:I76"/>
    <mergeCell ref="J76:K76"/>
    <mergeCell ref="L76:M76"/>
    <mergeCell ref="N76:O76"/>
    <mergeCell ref="H77:I77"/>
    <mergeCell ref="J77:K77"/>
    <mergeCell ref="L77:M77"/>
    <mergeCell ref="N77:O77"/>
    <mergeCell ref="H74:I74"/>
    <mergeCell ref="J74:K74"/>
    <mergeCell ref="L74:M74"/>
    <mergeCell ref="N74:O74"/>
    <mergeCell ref="H75:I75"/>
    <mergeCell ref="J75:K75"/>
    <mergeCell ref="L75:M75"/>
    <mergeCell ref="N75:O75"/>
    <mergeCell ref="E72:F74"/>
    <mergeCell ref="H72:I72"/>
    <mergeCell ref="J72:K72"/>
    <mergeCell ref="L72:M72"/>
    <mergeCell ref="N72:O72"/>
    <mergeCell ref="H73:I73"/>
    <mergeCell ref="J73:K73"/>
    <mergeCell ref="L73:M73"/>
    <mergeCell ref="N73:O73"/>
    <mergeCell ref="N108:O108"/>
    <mergeCell ref="L107:M107"/>
    <mergeCell ref="N107:O107"/>
    <mergeCell ref="L108:M108"/>
    <mergeCell ref="N106:O106"/>
    <mergeCell ref="N85:O85"/>
    <mergeCell ref="N86:O86"/>
    <mergeCell ref="N87:O87"/>
    <mergeCell ref="N96:O96"/>
    <mergeCell ref="L91:M91"/>
    <mergeCell ref="J96:K96"/>
    <mergeCell ref="N81:O81"/>
    <mergeCell ref="N91:O91"/>
    <mergeCell ref="A81:B81"/>
    <mergeCell ref="C81:D81"/>
    <mergeCell ref="E81:F81"/>
    <mergeCell ref="H81:I81"/>
    <mergeCell ref="J81:K81"/>
    <mergeCell ref="L81:M81"/>
    <mergeCell ref="N31:O31"/>
    <mergeCell ref="N92:O92"/>
    <mergeCell ref="N93:O93"/>
    <mergeCell ref="N97:O97"/>
    <mergeCell ref="N98:O98"/>
    <mergeCell ref="N99:O99"/>
    <mergeCell ref="N32:O32"/>
    <mergeCell ref="N36:O36"/>
    <mergeCell ref="N45:O45"/>
    <mergeCell ref="N33:O33"/>
    <mergeCell ref="A32:B32"/>
    <mergeCell ref="E92:F92"/>
    <mergeCell ref="L111:M111"/>
    <mergeCell ref="A31:B31"/>
    <mergeCell ref="C31:D31"/>
    <mergeCell ref="E31:F31"/>
    <mergeCell ref="H31:I31"/>
    <mergeCell ref="J31:K31"/>
    <mergeCell ref="L31:M31"/>
    <mergeCell ref="L106:M106"/>
    <mergeCell ref="H106:I106"/>
    <mergeCell ref="H107:I107"/>
    <mergeCell ref="H108:I108"/>
    <mergeCell ref="J106:K106"/>
    <mergeCell ref="J107:K107"/>
    <mergeCell ref="J108:K108"/>
    <mergeCell ref="J98:K98"/>
    <mergeCell ref="J99:K99"/>
    <mergeCell ref="L97:M97"/>
    <mergeCell ref="L98:M98"/>
    <mergeCell ref="L99:M99"/>
    <mergeCell ref="J97:K97"/>
    <mergeCell ref="J92:K92"/>
    <mergeCell ref="L89:M89"/>
    <mergeCell ref="N101:O101"/>
    <mergeCell ref="L92:M92"/>
    <mergeCell ref="L93:M93"/>
    <mergeCell ref="H93:I93"/>
    <mergeCell ref="H98:I98"/>
    <mergeCell ref="L96:M96"/>
    <mergeCell ref="H92:I92"/>
    <mergeCell ref="H99:I99"/>
    <mergeCell ref="L32:M32"/>
    <mergeCell ref="L33:M33"/>
    <mergeCell ref="L34:M34"/>
    <mergeCell ref="L42:M42"/>
    <mergeCell ref="L82:M82"/>
    <mergeCell ref="L60:M60"/>
    <mergeCell ref="L69:M69"/>
    <mergeCell ref="L62:M62"/>
    <mergeCell ref="L65:M65"/>
    <mergeCell ref="L64:M64"/>
    <mergeCell ref="L11:M11"/>
    <mergeCell ref="L12:M12"/>
    <mergeCell ref="L13:M13"/>
    <mergeCell ref="L14:M14"/>
    <mergeCell ref="L15:M15"/>
    <mergeCell ref="L25:M25"/>
    <mergeCell ref="L28:M28"/>
    <mergeCell ref="L29:M29"/>
    <mergeCell ref="L30:M30"/>
    <mergeCell ref="L10:M10"/>
    <mergeCell ref="E94:F94"/>
    <mergeCell ref="L94:M94"/>
    <mergeCell ref="L20:M20"/>
    <mergeCell ref="L22:M22"/>
    <mergeCell ref="L23:M23"/>
    <mergeCell ref="L24:M24"/>
    <mergeCell ref="L26:M26"/>
    <mergeCell ref="L27:M27"/>
    <mergeCell ref="L59:M59"/>
    <mergeCell ref="L58:M58"/>
    <mergeCell ref="H43:I43"/>
    <mergeCell ref="C106:F108"/>
    <mergeCell ref="L54:M54"/>
    <mergeCell ref="J39:K39"/>
    <mergeCell ref="H29:I29"/>
    <mergeCell ref="H30:I30"/>
    <mergeCell ref="L3:M3"/>
    <mergeCell ref="L4:M4"/>
    <mergeCell ref="L5:M5"/>
    <mergeCell ref="L6:M6"/>
    <mergeCell ref="L7:M7"/>
    <mergeCell ref="L8:M8"/>
    <mergeCell ref="L9:M9"/>
    <mergeCell ref="H38:I38"/>
    <mergeCell ref="H36:I36"/>
    <mergeCell ref="A91:B91"/>
    <mergeCell ref="C91:D91"/>
    <mergeCell ref="E91:F91"/>
    <mergeCell ref="L35:M35"/>
    <mergeCell ref="L36:M36"/>
    <mergeCell ref="L37:M37"/>
    <mergeCell ref="L50:M50"/>
    <mergeCell ref="N34:O34"/>
    <mergeCell ref="N37:O37"/>
    <mergeCell ref="J42:K42"/>
    <mergeCell ref="J37:K37"/>
    <mergeCell ref="J22:K22"/>
    <mergeCell ref="J21:K21"/>
    <mergeCell ref="J29:K29"/>
    <mergeCell ref="J30:K30"/>
    <mergeCell ref="N28:O28"/>
    <mergeCell ref="N35:O35"/>
    <mergeCell ref="H13:I13"/>
    <mergeCell ref="H14:I14"/>
    <mergeCell ref="H15:I15"/>
    <mergeCell ref="H20:I20"/>
    <mergeCell ref="H21:I21"/>
    <mergeCell ref="L19:M19"/>
    <mergeCell ref="L21:M21"/>
    <mergeCell ref="A25:B25"/>
    <mergeCell ref="C25:D25"/>
    <mergeCell ref="E25:F25"/>
    <mergeCell ref="H25:I25"/>
    <mergeCell ref="E23:F23"/>
    <mergeCell ref="E22:F22"/>
    <mergeCell ref="A22:B22"/>
    <mergeCell ref="H22:I22"/>
    <mergeCell ref="C22:D22"/>
    <mergeCell ref="H23:I23"/>
    <mergeCell ref="J10:K10"/>
    <mergeCell ref="N10:O10"/>
    <mergeCell ref="N94:O94"/>
    <mergeCell ref="H95:I95"/>
    <mergeCell ref="J95:K95"/>
    <mergeCell ref="L95:M95"/>
    <mergeCell ref="N95:O95"/>
    <mergeCell ref="H19:I19"/>
    <mergeCell ref="N13:O13"/>
    <mergeCell ref="J13:K13"/>
    <mergeCell ref="E7:F7"/>
    <mergeCell ref="H7:I7"/>
    <mergeCell ref="E10:F10"/>
    <mergeCell ref="H96:I96"/>
    <mergeCell ref="H11:I11"/>
    <mergeCell ref="H37:I37"/>
    <mergeCell ref="E38:F38"/>
    <mergeCell ref="H10:I10"/>
    <mergeCell ref="E13:F13"/>
    <mergeCell ref="C19:F21"/>
    <mergeCell ref="N8:O8"/>
    <mergeCell ref="N9:O9"/>
    <mergeCell ref="J8:K8"/>
    <mergeCell ref="H3:I3"/>
    <mergeCell ref="J3:K3"/>
    <mergeCell ref="H5:I5"/>
    <mergeCell ref="J5:K5"/>
    <mergeCell ref="H6:I6"/>
    <mergeCell ref="H8:I8"/>
    <mergeCell ref="H9:I9"/>
    <mergeCell ref="E5:F5"/>
    <mergeCell ref="J6:K6"/>
    <mergeCell ref="N3:O3"/>
    <mergeCell ref="N5:O5"/>
    <mergeCell ref="N4:O4"/>
    <mergeCell ref="J7:K7"/>
    <mergeCell ref="N6:O6"/>
    <mergeCell ref="E3:F3"/>
    <mergeCell ref="N7:O7"/>
    <mergeCell ref="E6:F6"/>
    <mergeCell ref="J9:K9"/>
    <mergeCell ref="J2:K2"/>
    <mergeCell ref="H2:I2"/>
    <mergeCell ref="A4:B4"/>
    <mergeCell ref="C4:D4"/>
    <mergeCell ref="E4:F4"/>
    <mergeCell ref="H4:I4"/>
    <mergeCell ref="J4:K4"/>
    <mergeCell ref="A3:B3"/>
    <mergeCell ref="C3:D3"/>
    <mergeCell ref="H12:I12"/>
    <mergeCell ref="N12:O12"/>
    <mergeCell ref="J12:K12"/>
    <mergeCell ref="N24:O24"/>
    <mergeCell ref="N20:O20"/>
    <mergeCell ref="N27:O27"/>
    <mergeCell ref="J19:K19"/>
    <mergeCell ref="N23:O23"/>
    <mergeCell ref="N22:O22"/>
    <mergeCell ref="J20:K20"/>
    <mergeCell ref="N14:O14"/>
    <mergeCell ref="J14:K14"/>
    <mergeCell ref="N19:O19"/>
    <mergeCell ref="N15:O15"/>
    <mergeCell ref="J15:K15"/>
    <mergeCell ref="J24:K24"/>
    <mergeCell ref="N21:O21"/>
    <mergeCell ref="J23:K23"/>
    <mergeCell ref="L17:M17"/>
    <mergeCell ref="L18:M18"/>
    <mergeCell ref="J28:K28"/>
    <mergeCell ref="J11:K11"/>
    <mergeCell ref="N11:O11"/>
    <mergeCell ref="E26:F26"/>
    <mergeCell ref="H26:I26"/>
    <mergeCell ref="J26:K26"/>
    <mergeCell ref="N25:O25"/>
    <mergeCell ref="J25:K25"/>
    <mergeCell ref="E24:F24"/>
    <mergeCell ref="H24:I24"/>
    <mergeCell ref="H34:I34"/>
    <mergeCell ref="J34:K34"/>
    <mergeCell ref="N29:O29"/>
    <mergeCell ref="N26:O26"/>
    <mergeCell ref="E27:F27"/>
    <mergeCell ref="H27:I27"/>
    <mergeCell ref="J27:K27"/>
    <mergeCell ref="C28:F30"/>
    <mergeCell ref="N30:O30"/>
    <mergeCell ref="H28:I28"/>
    <mergeCell ref="J36:K36"/>
    <mergeCell ref="C32:D32"/>
    <mergeCell ref="E32:F32"/>
    <mergeCell ref="H32:I32"/>
    <mergeCell ref="J32:K32"/>
    <mergeCell ref="H33:I33"/>
    <mergeCell ref="J33:K33"/>
    <mergeCell ref="E35:F35"/>
    <mergeCell ref="H35:I35"/>
    <mergeCell ref="J35:K35"/>
    <mergeCell ref="N40:O40"/>
    <mergeCell ref="L38:M38"/>
    <mergeCell ref="L39:M39"/>
    <mergeCell ref="L46:M46"/>
    <mergeCell ref="E41:F41"/>
    <mergeCell ref="H41:I41"/>
    <mergeCell ref="J41:K41"/>
    <mergeCell ref="N41:O41"/>
    <mergeCell ref="L41:M41"/>
    <mergeCell ref="H40:I40"/>
    <mergeCell ref="L45:M45"/>
    <mergeCell ref="H46:I46"/>
    <mergeCell ref="J46:K46"/>
    <mergeCell ref="J38:K38"/>
    <mergeCell ref="L44:M44"/>
    <mergeCell ref="J45:K45"/>
    <mergeCell ref="J40:K40"/>
    <mergeCell ref="L40:M40"/>
    <mergeCell ref="J43:K43"/>
    <mergeCell ref="H39:I39"/>
    <mergeCell ref="H47:I47"/>
    <mergeCell ref="L48:M48"/>
    <mergeCell ref="L49:M49"/>
    <mergeCell ref="H48:I48"/>
    <mergeCell ref="J48:K48"/>
    <mergeCell ref="J47:K47"/>
    <mergeCell ref="E44:F44"/>
    <mergeCell ref="H44:I44"/>
    <mergeCell ref="J44:K44"/>
    <mergeCell ref="H45:I45"/>
    <mergeCell ref="N48:O48"/>
    <mergeCell ref="H52:I52"/>
    <mergeCell ref="L47:M47"/>
    <mergeCell ref="H51:I51"/>
    <mergeCell ref="J50:K50"/>
    <mergeCell ref="E47:F47"/>
    <mergeCell ref="H42:I42"/>
    <mergeCell ref="L43:M43"/>
    <mergeCell ref="N42:O42"/>
    <mergeCell ref="N44:O44"/>
    <mergeCell ref="J101:K101"/>
    <mergeCell ref="J102:K102"/>
    <mergeCell ref="L100:M100"/>
    <mergeCell ref="L101:M101"/>
    <mergeCell ref="L102:M102"/>
    <mergeCell ref="N100:O100"/>
    <mergeCell ref="L52:M52"/>
    <mergeCell ref="L53:M53"/>
    <mergeCell ref="C60:D60"/>
    <mergeCell ref="H55:I55"/>
    <mergeCell ref="N60:O60"/>
    <mergeCell ref="A53:B53"/>
    <mergeCell ref="C50:F52"/>
    <mergeCell ref="J53:K53"/>
    <mergeCell ref="N53:O53"/>
    <mergeCell ref="J52:K52"/>
    <mergeCell ref="A60:B60"/>
    <mergeCell ref="J49:K49"/>
    <mergeCell ref="N49:O49"/>
    <mergeCell ref="H50:I50"/>
    <mergeCell ref="H49:I49"/>
    <mergeCell ref="N52:O52"/>
    <mergeCell ref="J51:K51"/>
    <mergeCell ref="N50:O50"/>
    <mergeCell ref="N51:O51"/>
    <mergeCell ref="L51:M51"/>
    <mergeCell ref="A69:B69"/>
    <mergeCell ref="C69:D69"/>
    <mergeCell ref="N83:O83"/>
    <mergeCell ref="N78:O78"/>
    <mergeCell ref="J79:K79"/>
    <mergeCell ref="J71:K71"/>
    <mergeCell ref="H83:I83"/>
    <mergeCell ref="L70:M70"/>
    <mergeCell ref="L78:M78"/>
    <mergeCell ref="L80:M80"/>
    <mergeCell ref="A57:B57"/>
    <mergeCell ref="C57:D57"/>
    <mergeCell ref="E57:F57"/>
    <mergeCell ref="H57:I57"/>
    <mergeCell ref="H82:I82"/>
    <mergeCell ref="J58:K58"/>
    <mergeCell ref="H60:I60"/>
    <mergeCell ref="H59:I59"/>
    <mergeCell ref="H69:I69"/>
    <mergeCell ref="J70:K70"/>
    <mergeCell ref="A1:O1"/>
    <mergeCell ref="C54:D54"/>
    <mergeCell ref="A54:B54"/>
    <mergeCell ref="E54:F54"/>
    <mergeCell ref="H54:I54"/>
    <mergeCell ref="J54:K54"/>
    <mergeCell ref="N54:O54"/>
    <mergeCell ref="H53:I53"/>
    <mergeCell ref="J18:K18"/>
    <mergeCell ref="L16:M16"/>
    <mergeCell ref="H56:I56"/>
    <mergeCell ref="C53:D53"/>
    <mergeCell ref="E53:F53"/>
    <mergeCell ref="E60:F60"/>
    <mergeCell ref="J60:K60"/>
    <mergeCell ref="J69:K69"/>
    <mergeCell ref="H61:I61"/>
    <mergeCell ref="J61:K61"/>
    <mergeCell ref="H58:I58"/>
    <mergeCell ref="H62:I62"/>
    <mergeCell ref="L110:M110"/>
    <mergeCell ref="C82:D82"/>
    <mergeCell ref="N79:O79"/>
    <mergeCell ref="N80:O80"/>
    <mergeCell ref="J80:K80"/>
    <mergeCell ref="H79:I79"/>
    <mergeCell ref="E82:F82"/>
    <mergeCell ref="H80:I80"/>
    <mergeCell ref="L83:M83"/>
    <mergeCell ref="L84:M84"/>
    <mergeCell ref="H110:I110"/>
    <mergeCell ref="J110:K110"/>
    <mergeCell ref="N110:O110"/>
    <mergeCell ref="J111:K111"/>
    <mergeCell ref="H109:I109"/>
    <mergeCell ref="J109:K109"/>
    <mergeCell ref="H111:I111"/>
    <mergeCell ref="N111:O111"/>
    <mergeCell ref="N109:O109"/>
    <mergeCell ref="L109:M109"/>
    <mergeCell ref="N90:O90"/>
    <mergeCell ref="L90:M90"/>
    <mergeCell ref="A109:F111"/>
    <mergeCell ref="J78:K78"/>
    <mergeCell ref="J83:K83"/>
    <mergeCell ref="C78:F80"/>
    <mergeCell ref="J89:K89"/>
    <mergeCell ref="H88:I88"/>
    <mergeCell ref="A82:B82"/>
    <mergeCell ref="J100:K100"/>
    <mergeCell ref="N88:O88"/>
    <mergeCell ref="H89:I89"/>
    <mergeCell ref="N89:O89"/>
    <mergeCell ref="J88:K88"/>
    <mergeCell ref="H78:I78"/>
    <mergeCell ref="J82:K82"/>
    <mergeCell ref="N82:O82"/>
    <mergeCell ref="L86:M86"/>
    <mergeCell ref="L87:M87"/>
    <mergeCell ref="L79:M79"/>
    <mergeCell ref="N84:O84"/>
    <mergeCell ref="N59:O59"/>
    <mergeCell ref="N69:O69"/>
    <mergeCell ref="J62:K62"/>
    <mergeCell ref="N62:O62"/>
    <mergeCell ref="N71:O71"/>
    <mergeCell ref="N70:O70"/>
    <mergeCell ref="J59:K59"/>
    <mergeCell ref="L63:M63"/>
    <mergeCell ref="L61:M61"/>
    <mergeCell ref="J57:K57"/>
    <mergeCell ref="N57:O57"/>
    <mergeCell ref="J55:K55"/>
    <mergeCell ref="L55:M55"/>
    <mergeCell ref="L56:M56"/>
    <mergeCell ref="L57:M57"/>
    <mergeCell ref="L88:M88"/>
    <mergeCell ref="L71:M71"/>
    <mergeCell ref="H65:I65"/>
    <mergeCell ref="J63:K63"/>
    <mergeCell ref="J64:K64"/>
    <mergeCell ref="J65:K65"/>
    <mergeCell ref="H70:I70"/>
    <mergeCell ref="H84:I84"/>
    <mergeCell ref="J84:K84"/>
    <mergeCell ref="H86:I86"/>
    <mergeCell ref="N38:O38"/>
    <mergeCell ref="N39:O39"/>
    <mergeCell ref="H71:I71"/>
    <mergeCell ref="E63:F63"/>
    <mergeCell ref="H63:I63"/>
    <mergeCell ref="H64:I64"/>
    <mergeCell ref="N55:O55"/>
    <mergeCell ref="N58:O58"/>
    <mergeCell ref="J56:K56"/>
    <mergeCell ref="N56:O56"/>
    <mergeCell ref="H101:I101"/>
    <mergeCell ref="H102:I102"/>
    <mergeCell ref="N2:O2"/>
    <mergeCell ref="N65:O65"/>
    <mergeCell ref="N63:O63"/>
    <mergeCell ref="N64:O64"/>
    <mergeCell ref="N61:O61"/>
    <mergeCell ref="N43:O43"/>
    <mergeCell ref="N46:O46"/>
    <mergeCell ref="N47:O47"/>
    <mergeCell ref="E100:F102"/>
    <mergeCell ref="H100:I100"/>
    <mergeCell ref="L105:M105"/>
    <mergeCell ref="N103:O103"/>
    <mergeCell ref="E85:F85"/>
    <mergeCell ref="J85:K85"/>
    <mergeCell ref="J87:K87"/>
    <mergeCell ref="J86:K86"/>
    <mergeCell ref="L85:M85"/>
    <mergeCell ref="E103:F105"/>
    <mergeCell ref="E97:F97"/>
    <mergeCell ref="H94:I94"/>
    <mergeCell ref="J94:K94"/>
    <mergeCell ref="C88:F90"/>
    <mergeCell ref="H91:I91"/>
    <mergeCell ref="H97:I97"/>
    <mergeCell ref="J93:K93"/>
    <mergeCell ref="H90:I90"/>
    <mergeCell ref="J90:K90"/>
    <mergeCell ref="J91:K91"/>
    <mergeCell ref="N104:O104"/>
    <mergeCell ref="N105:O105"/>
    <mergeCell ref="H104:I104"/>
    <mergeCell ref="H105:I105"/>
    <mergeCell ref="J103:K103"/>
    <mergeCell ref="J104:K104"/>
    <mergeCell ref="J105:K105"/>
    <mergeCell ref="L103:M103"/>
    <mergeCell ref="L104:M104"/>
    <mergeCell ref="H103:I103"/>
    <mergeCell ref="E66:F67"/>
    <mergeCell ref="E69:F69"/>
    <mergeCell ref="H66:I66"/>
    <mergeCell ref="H67:I67"/>
    <mergeCell ref="H68:I68"/>
    <mergeCell ref="J66:K66"/>
    <mergeCell ref="J67:K67"/>
    <mergeCell ref="J68:K68"/>
    <mergeCell ref="L66:M66"/>
    <mergeCell ref="L67:M67"/>
    <mergeCell ref="L68:M68"/>
    <mergeCell ref="N66:O66"/>
    <mergeCell ref="N67:O67"/>
    <mergeCell ref="N68:O68"/>
    <mergeCell ref="N16:O16"/>
    <mergeCell ref="N17:O17"/>
    <mergeCell ref="N18:O18"/>
    <mergeCell ref="N102:O102"/>
    <mergeCell ref="E16:F16"/>
    <mergeCell ref="H16:I16"/>
    <mergeCell ref="H17:I17"/>
    <mergeCell ref="H18:I18"/>
    <mergeCell ref="J16:K16"/>
    <mergeCell ref="J17:K17"/>
  </mergeCells>
  <printOptions/>
  <pageMargins left="0.74" right="0.7086614173228347" top="0.6692913385826772" bottom="0.5118110236220472" header="0.31496062992125984" footer="0.31496062992125984"/>
  <pageSetup orientation="landscape" paperSize="9" scale="82" r:id="rId3"/>
  <rowBreaks count="3" manualBreakCount="3">
    <brk id="30" max="14" man="1"/>
    <brk id="52" max="12" man="1"/>
    <brk id="80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zoomScale="85" zoomScaleNormal="85" zoomScalePageLayoutView="0" workbookViewId="0" topLeftCell="A1">
      <selection activeCell="I32" sqref="I32"/>
    </sheetView>
  </sheetViews>
  <sheetFormatPr defaultColWidth="9.00390625" defaultRowHeight="16.5"/>
  <cols>
    <col min="1" max="1" width="7.125" style="0" customWidth="1"/>
    <col min="2" max="2" width="4.125" style="0" customWidth="1"/>
    <col min="3" max="3" width="7.625" style="0" customWidth="1"/>
    <col min="4" max="4" width="3.625" style="0" customWidth="1"/>
    <col min="5" max="5" width="9.625" style="109" customWidth="1"/>
    <col min="6" max="6" width="3.25390625" style="109" customWidth="1"/>
    <col min="7" max="7" width="11.125" style="3" customWidth="1"/>
    <col min="8" max="8" width="16.75390625" style="0" customWidth="1"/>
    <col min="9" max="9" width="17.00390625" style="4" customWidth="1"/>
    <col min="10" max="11" width="14.875" style="100" customWidth="1"/>
    <col min="12" max="12" width="18.625" style="0" customWidth="1"/>
    <col min="14" max="14" width="10.00390625" style="0" bestFit="1" customWidth="1"/>
    <col min="16" max="16" width="9.50390625" style="0" bestFit="1" customWidth="1"/>
  </cols>
  <sheetData>
    <row r="1" spans="1:12" ht="35.25" customHeight="1">
      <c r="A1" s="280" t="s">
        <v>102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17.25" thickBot="1">
      <c r="A2" t="s">
        <v>96</v>
      </c>
      <c r="L2" s="5" t="s">
        <v>32</v>
      </c>
    </row>
    <row r="3" spans="1:12" ht="19.5" customHeight="1" thickBot="1">
      <c r="A3" s="367" t="s">
        <v>21</v>
      </c>
      <c r="B3" s="355"/>
      <c r="C3" s="354" t="s">
        <v>22</v>
      </c>
      <c r="D3" s="355"/>
      <c r="E3" s="370" t="s">
        <v>23</v>
      </c>
      <c r="F3" s="371"/>
      <c r="G3" s="56" t="s">
        <v>24</v>
      </c>
      <c r="H3" s="57" t="s">
        <v>25</v>
      </c>
      <c r="I3" s="58" t="s">
        <v>26</v>
      </c>
      <c r="J3" s="101" t="s">
        <v>37</v>
      </c>
      <c r="K3" s="114" t="s">
        <v>49</v>
      </c>
      <c r="L3" s="59" t="s">
        <v>27</v>
      </c>
    </row>
    <row r="4" spans="1:12" ht="16.5" customHeight="1" thickTop="1">
      <c r="A4" s="340" t="s">
        <v>28</v>
      </c>
      <c r="B4" s="341"/>
      <c r="C4" s="342" t="s">
        <v>28</v>
      </c>
      <c r="D4" s="343"/>
      <c r="E4" s="372" t="s">
        <v>91</v>
      </c>
      <c r="F4" s="360"/>
      <c r="G4" s="60" t="s">
        <v>29</v>
      </c>
      <c r="H4" s="119">
        <v>245750000</v>
      </c>
      <c r="I4" s="121">
        <v>258545000</v>
      </c>
      <c r="J4" s="102">
        <v>0</v>
      </c>
      <c r="K4" s="115">
        <v>0</v>
      </c>
      <c r="L4" s="61">
        <f>SUM(H4:K4)</f>
        <v>504295000</v>
      </c>
    </row>
    <row r="5" spans="1:12" ht="16.5" customHeight="1">
      <c r="A5" s="62"/>
      <c r="B5" s="63"/>
      <c r="C5" s="64"/>
      <c r="D5" s="63"/>
      <c r="E5" s="359"/>
      <c r="F5" s="360"/>
      <c r="G5" s="65" t="s">
        <v>30</v>
      </c>
      <c r="H5" s="105">
        <v>245750000</v>
      </c>
      <c r="I5" s="122">
        <v>258545000</v>
      </c>
      <c r="J5" s="99">
        <v>0</v>
      </c>
      <c r="K5" s="99">
        <v>0</v>
      </c>
      <c r="L5" s="67">
        <f>SUM(H5:K5)</f>
        <v>504295000</v>
      </c>
    </row>
    <row r="6" spans="1:12" ht="16.5" customHeight="1">
      <c r="A6" s="62"/>
      <c r="B6" s="63"/>
      <c r="C6" s="64"/>
      <c r="D6" s="63"/>
      <c r="E6" s="368"/>
      <c r="F6" s="369"/>
      <c r="G6" s="65" t="s">
        <v>31</v>
      </c>
      <c r="H6" s="68">
        <f>H5-H4</f>
        <v>0</v>
      </c>
      <c r="I6" s="68">
        <f>I5-I4</f>
        <v>0</v>
      </c>
      <c r="J6" s="99">
        <f>J5-J4</f>
        <v>0</v>
      </c>
      <c r="K6" s="99">
        <f>K5-K4</f>
        <v>0</v>
      </c>
      <c r="L6" s="69">
        <f aca="true" t="shared" si="0" ref="L6:L12">SUM(H6:K6)</f>
        <v>0</v>
      </c>
    </row>
    <row r="7" spans="1:12" ht="16.5" customHeight="1">
      <c r="A7" s="62"/>
      <c r="B7" s="63"/>
      <c r="C7" s="338" t="s">
        <v>89</v>
      </c>
      <c r="D7" s="349"/>
      <c r="E7" s="349"/>
      <c r="F7" s="339"/>
      <c r="G7" s="65" t="s">
        <v>29</v>
      </c>
      <c r="H7" s="120">
        <f aca="true" t="shared" si="1" ref="H7:K8">H4</f>
        <v>245750000</v>
      </c>
      <c r="I7" s="68">
        <f t="shared" si="1"/>
        <v>258545000</v>
      </c>
      <c r="J7" s="99">
        <f t="shared" si="1"/>
        <v>0</v>
      </c>
      <c r="K7" s="99">
        <f t="shared" si="1"/>
        <v>0</v>
      </c>
      <c r="L7" s="69">
        <f t="shared" si="0"/>
        <v>504295000</v>
      </c>
    </row>
    <row r="8" spans="1:12" ht="16.5" customHeight="1">
      <c r="A8" s="62"/>
      <c r="B8" s="63"/>
      <c r="C8" s="342"/>
      <c r="D8" s="350"/>
      <c r="E8" s="350"/>
      <c r="F8" s="343"/>
      <c r="G8" s="65" t="s">
        <v>30</v>
      </c>
      <c r="H8" s="120">
        <f t="shared" si="1"/>
        <v>245750000</v>
      </c>
      <c r="I8" s="68">
        <f t="shared" si="1"/>
        <v>258545000</v>
      </c>
      <c r="J8" s="103">
        <f t="shared" si="1"/>
        <v>0</v>
      </c>
      <c r="K8" s="103">
        <f t="shared" si="1"/>
        <v>0</v>
      </c>
      <c r="L8" s="69">
        <f t="shared" si="0"/>
        <v>504295000</v>
      </c>
    </row>
    <row r="9" spans="1:12" ht="16.5" customHeight="1">
      <c r="A9" s="71"/>
      <c r="B9" s="70"/>
      <c r="C9" s="351"/>
      <c r="D9" s="352"/>
      <c r="E9" s="352"/>
      <c r="F9" s="353"/>
      <c r="G9" s="65" t="s">
        <v>31</v>
      </c>
      <c r="H9" s="68">
        <f>H8-H7</f>
        <v>0</v>
      </c>
      <c r="I9" s="68">
        <f>I8-I7</f>
        <v>0</v>
      </c>
      <c r="J9" s="99">
        <f>J8-J7</f>
        <v>0</v>
      </c>
      <c r="K9" s="99">
        <f>K8-K7</f>
        <v>0</v>
      </c>
      <c r="L9" s="69">
        <f t="shared" si="0"/>
        <v>0</v>
      </c>
    </row>
    <row r="10" spans="1:12" ht="16.5" customHeight="1">
      <c r="A10" s="366" t="s">
        <v>38</v>
      </c>
      <c r="B10" s="339"/>
      <c r="C10" s="338" t="s">
        <v>37</v>
      </c>
      <c r="D10" s="339"/>
      <c r="E10" s="357" t="s">
        <v>39</v>
      </c>
      <c r="F10" s="358"/>
      <c r="G10" s="65" t="s">
        <v>29</v>
      </c>
      <c r="H10" s="66">
        <v>0</v>
      </c>
      <c r="I10" s="66">
        <v>0</v>
      </c>
      <c r="J10" s="66">
        <v>4607400</v>
      </c>
      <c r="K10" s="99">
        <v>0</v>
      </c>
      <c r="L10" s="69">
        <f>SUM(H10:K10)</f>
        <v>4607400</v>
      </c>
    </row>
    <row r="11" spans="1:12" ht="16.5" customHeight="1">
      <c r="A11" s="72"/>
      <c r="B11" s="73"/>
      <c r="C11" s="74"/>
      <c r="D11" s="73"/>
      <c r="E11" s="110"/>
      <c r="F11" s="111"/>
      <c r="G11" s="65" t="s">
        <v>30</v>
      </c>
      <c r="H11" s="66">
        <v>0</v>
      </c>
      <c r="I11" s="66">
        <v>0</v>
      </c>
      <c r="J11" s="66">
        <v>6631125</v>
      </c>
      <c r="K11" s="99">
        <v>0</v>
      </c>
      <c r="L11" s="69">
        <f>SUM(H11:K11)</f>
        <v>6631125</v>
      </c>
    </row>
    <row r="12" spans="1:12" ht="16.5" customHeight="1">
      <c r="A12" s="72"/>
      <c r="B12" s="73"/>
      <c r="C12" s="74"/>
      <c r="D12" s="73"/>
      <c r="E12" s="112"/>
      <c r="F12" s="113"/>
      <c r="G12" s="65" t="s">
        <v>31</v>
      </c>
      <c r="H12" s="99">
        <f>H11-H10</f>
        <v>0</v>
      </c>
      <c r="I12" s="66">
        <f>I11-I10</f>
        <v>0</v>
      </c>
      <c r="J12" s="104">
        <f>J11-J10</f>
        <v>2023725</v>
      </c>
      <c r="K12" s="99">
        <f>K11-K10</f>
        <v>0</v>
      </c>
      <c r="L12" s="96">
        <f t="shared" si="0"/>
        <v>2023725</v>
      </c>
    </row>
    <row r="13" spans="1:12" ht="16.5" customHeight="1">
      <c r="A13" s="356"/>
      <c r="B13" s="343"/>
      <c r="C13" s="342"/>
      <c r="D13" s="343"/>
      <c r="E13" s="344" t="s">
        <v>40</v>
      </c>
      <c r="F13" s="345"/>
      <c r="G13" s="65" t="s">
        <v>10</v>
      </c>
      <c r="H13" s="66">
        <v>0</v>
      </c>
      <c r="I13" s="66">
        <v>0</v>
      </c>
      <c r="J13" s="99">
        <v>52403550</v>
      </c>
      <c r="K13" s="99">
        <v>0</v>
      </c>
      <c r="L13" s="69">
        <f aca="true" t="shared" si="2" ref="L13:L21">SUM(H13:K13)</f>
        <v>52403550</v>
      </c>
    </row>
    <row r="14" spans="1:13" ht="16.5" customHeight="1">
      <c r="A14" s="72"/>
      <c r="B14" s="73"/>
      <c r="C14" s="74"/>
      <c r="D14" s="73"/>
      <c r="E14" s="110"/>
      <c r="F14" s="111"/>
      <c r="G14" s="65" t="s">
        <v>11</v>
      </c>
      <c r="H14" s="66">
        <v>0</v>
      </c>
      <c r="I14" s="66">
        <v>0</v>
      </c>
      <c r="J14" s="99">
        <v>79297567</v>
      </c>
      <c r="K14" s="99">
        <v>0</v>
      </c>
      <c r="L14" s="69">
        <f t="shared" si="2"/>
        <v>79297567</v>
      </c>
      <c r="M14" s="53"/>
    </row>
    <row r="15" spans="1:12" ht="16.5" customHeight="1">
      <c r="A15" s="72"/>
      <c r="B15" s="73"/>
      <c r="C15" s="74"/>
      <c r="D15" s="73"/>
      <c r="E15" s="112"/>
      <c r="F15" s="113"/>
      <c r="G15" s="65" t="s">
        <v>12</v>
      </c>
      <c r="H15" s="66">
        <f>H14-H13</f>
        <v>0</v>
      </c>
      <c r="I15" s="66">
        <f>I14-I13</f>
        <v>0</v>
      </c>
      <c r="J15" s="104">
        <f>J14-J13</f>
        <v>26894017</v>
      </c>
      <c r="K15" s="99">
        <f>K14-K13</f>
        <v>0</v>
      </c>
      <c r="L15" s="96">
        <f t="shared" si="2"/>
        <v>26894017</v>
      </c>
    </row>
    <row r="16" spans="1:12" ht="16.5" customHeight="1">
      <c r="A16" s="72"/>
      <c r="B16" s="73"/>
      <c r="C16" s="74"/>
      <c r="D16" s="73"/>
      <c r="E16" s="332" t="s">
        <v>113</v>
      </c>
      <c r="F16" s="346"/>
      <c r="G16" s="123" t="s">
        <v>10</v>
      </c>
      <c r="H16" s="66">
        <v>0</v>
      </c>
      <c r="I16" s="66">
        <v>0</v>
      </c>
      <c r="J16" s="66">
        <v>33000000</v>
      </c>
      <c r="K16" s="66">
        <v>0</v>
      </c>
      <c r="L16" s="69">
        <f t="shared" si="2"/>
        <v>33000000</v>
      </c>
    </row>
    <row r="17" spans="1:12" ht="16.5" customHeight="1">
      <c r="A17" s="72"/>
      <c r="B17" s="73"/>
      <c r="C17" s="74"/>
      <c r="D17" s="73"/>
      <c r="E17" s="347"/>
      <c r="F17" s="348"/>
      <c r="G17" s="123" t="s">
        <v>11</v>
      </c>
      <c r="H17" s="66">
        <v>0</v>
      </c>
      <c r="I17" s="66">
        <v>0</v>
      </c>
      <c r="J17" s="66">
        <v>33000000</v>
      </c>
      <c r="K17" s="66">
        <v>0</v>
      </c>
      <c r="L17" s="69">
        <f t="shared" si="2"/>
        <v>33000000</v>
      </c>
    </row>
    <row r="18" spans="1:12" ht="16.5" customHeight="1">
      <c r="A18" s="72"/>
      <c r="B18" s="73"/>
      <c r="C18" s="74"/>
      <c r="D18" s="73"/>
      <c r="E18" s="426"/>
      <c r="F18" s="427"/>
      <c r="G18" s="123" t="s">
        <v>12</v>
      </c>
      <c r="H18" s="66">
        <f>H17-H16</f>
        <v>0</v>
      </c>
      <c r="I18" s="66">
        <f>I17-I16</f>
        <v>0</v>
      </c>
      <c r="J18" s="66">
        <f>J17-J16</f>
        <v>0</v>
      </c>
      <c r="K18" s="66">
        <f>K17-K16</f>
        <v>0</v>
      </c>
      <c r="L18" s="69">
        <f t="shared" si="2"/>
        <v>0</v>
      </c>
    </row>
    <row r="19" spans="1:12" ht="16.5" customHeight="1">
      <c r="A19" s="72"/>
      <c r="B19" s="73"/>
      <c r="C19" s="74"/>
      <c r="D19" s="73"/>
      <c r="E19" s="332" t="s">
        <v>114</v>
      </c>
      <c r="F19" s="346"/>
      <c r="G19" s="165" t="s">
        <v>10</v>
      </c>
      <c r="H19" s="66">
        <v>0</v>
      </c>
      <c r="I19" s="66">
        <v>0</v>
      </c>
      <c r="J19" s="66">
        <v>2000000</v>
      </c>
      <c r="K19" s="66">
        <v>0</v>
      </c>
      <c r="L19" s="69">
        <f t="shared" si="2"/>
        <v>2000000</v>
      </c>
    </row>
    <row r="20" spans="1:12" ht="16.5" customHeight="1">
      <c r="A20" s="72"/>
      <c r="B20" s="73"/>
      <c r="C20" s="74"/>
      <c r="D20" s="73"/>
      <c r="E20" s="347"/>
      <c r="F20" s="348"/>
      <c r="G20" s="165" t="s">
        <v>11</v>
      </c>
      <c r="H20" s="66">
        <v>0</v>
      </c>
      <c r="I20" s="66">
        <v>0</v>
      </c>
      <c r="J20" s="66">
        <v>2000000</v>
      </c>
      <c r="K20" s="66">
        <v>0</v>
      </c>
      <c r="L20" s="69">
        <f t="shared" si="2"/>
        <v>2000000</v>
      </c>
    </row>
    <row r="21" spans="1:12" ht="16.5" customHeight="1">
      <c r="A21" s="72"/>
      <c r="B21" s="73"/>
      <c r="C21" s="74"/>
      <c r="D21" s="73"/>
      <c r="E21" s="426"/>
      <c r="F21" s="427"/>
      <c r="G21" s="165" t="s">
        <v>12</v>
      </c>
      <c r="H21" s="66">
        <f>H20-H19</f>
        <v>0</v>
      </c>
      <c r="I21" s="66">
        <f>I20-I19</f>
        <v>0</v>
      </c>
      <c r="J21" s="66">
        <f>J20-J19</f>
        <v>0</v>
      </c>
      <c r="K21" s="66">
        <f>K20-K19</f>
        <v>0</v>
      </c>
      <c r="L21" s="69">
        <f t="shared" si="2"/>
        <v>0</v>
      </c>
    </row>
    <row r="22" spans="1:12" ht="16.5" customHeight="1">
      <c r="A22" s="72"/>
      <c r="B22" s="73"/>
      <c r="C22" s="336" t="s">
        <v>89</v>
      </c>
      <c r="D22" s="337"/>
      <c r="E22" s="337"/>
      <c r="F22" s="337"/>
      <c r="G22" s="90" t="s">
        <v>29</v>
      </c>
      <c r="H22" s="66">
        <f aca="true" t="shared" si="3" ref="H22:K23">H10+H13+H16+H19</f>
        <v>0</v>
      </c>
      <c r="I22" s="66">
        <f t="shared" si="3"/>
        <v>0</v>
      </c>
      <c r="J22" s="66">
        <f t="shared" si="3"/>
        <v>92010950</v>
      </c>
      <c r="K22" s="66">
        <f t="shared" si="3"/>
        <v>0</v>
      </c>
      <c r="L22" s="69">
        <f>SUM(H22:K22)</f>
        <v>92010950</v>
      </c>
    </row>
    <row r="23" spans="1:12" ht="16.5" customHeight="1">
      <c r="A23" s="72"/>
      <c r="B23" s="73"/>
      <c r="C23" s="337"/>
      <c r="D23" s="337"/>
      <c r="E23" s="337"/>
      <c r="F23" s="337"/>
      <c r="G23" s="90" t="s">
        <v>30</v>
      </c>
      <c r="H23" s="66">
        <f t="shared" si="3"/>
        <v>0</v>
      </c>
      <c r="I23" s="66">
        <f t="shared" si="3"/>
        <v>0</v>
      </c>
      <c r="J23" s="66">
        <f t="shared" si="3"/>
        <v>120928692</v>
      </c>
      <c r="K23" s="66">
        <f t="shared" si="3"/>
        <v>0</v>
      </c>
      <c r="L23" s="69">
        <f>SUM(H23:K23)</f>
        <v>120928692</v>
      </c>
    </row>
    <row r="24" spans="1:12" ht="16.5" customHeight="1" thickBot="1">
      <c r="A24" s="93"/>
      <c r="B24" s="94"/>
      <c r="C24" s="365"/>
      <c r="D24" s="365"/>
      <c r="E24" s="365"/>
      <c r="F24" s="365"/>
      <c r="G24" s="80" t="s">
        <v>31</v>
      </c>
      <c r="H24" s="95">
        <f>H23-H22</f>
        <v>0</v>
      </c>
      <c r="I24" s="95">
        <f>I23-I22</f>
        <v>0</v>
      </c>
      <c r="J24" s="106">
        <f>J23-J22</f>
        <v>28917742</v>
      </c>
      <c r="K24" s="116">
        <f>K23-K22</f>
        <v>0</v>
      </c>
      <c r="L24" s="97">
        <f>SUM(H24:K24)</f>
        <v>28917742</v>
      </c>
    </row>
    <row r="25" spans="1:12" s="2" customFormat="1" ht="19.5" customHeight="1" thickBot="1">
      <c r="A25" s="367" t="s">
        <v>7</v>
      </c>
      <c r="B25" s="355"/>
      <c r="C25" s="354" t="s">
        <v>3</v>
      </c>
      <c r="D25" s="355"/>
      <c r="E25" s="370" t="s">
        <v>4</v>
      </c>
      <c r="F25" s="371"/>
      <c r="G25" s="87" t="s">
        <v>6</v>
      </c>
      <c r="H25" s="57" t="s">
        <v>25</v>
      </c>
      <c r="I25" s="58" t="s">
        <v>26</v>
      </c>
      <c r="J25" s="101" t="s">
        <v>37</v>
      </c>
      <c r="K25" s="114" t="s">
        <v>49</v>
      </c>
      <c r="L25" s="59" t="s">
        <v>1</v>
      </c>
    </row>
    <row r="26" spans="1:12" s="2" customFormat="1" ht="16.5" customHeight="1" thickTop="1">
      <c r="A26" s="366" t="s">
        <v>51</v>
      </c>
      <c r="B26" s="339"/>
      <c r="C26" s="338" t="s">
        <v>50</v>
      </c>
      <c r="D26" s="339"/>
      <c r="E26" s="357" t="s">
        <v>54</v>
      </c>
      <c r="F26" s="358"/>
      <c r="G26" s="65" t="s">
        <v>10</v>
      </c>
      <c r="H26" s="66">
        <v>0</v>
      </c>
      <c r="I26" s="66">
        <v>0</v>
      </c>
      <c r="J26" s="105">
        <v>0</v>
      </c>
      <c r="K26" s="117">
        <v>0</v>
      </c>
      <c r="L26" s="67">
        <f aca="true" t="shared" si="4" ref="L26:L40">SUM(H26:K26)</f>
        <v>0</v>
      </c>
    </row>
    <row r="27" spans="1:12" s="2" customFormat="1" ht="16.5" customHeight="1">
      <c r="A27" s="72"/>
      <c r="B27" s="73"/>
      <c r="C27" s="74"/>
      <c r="D27" s="73"/>
      <c r="E27" s="110"/>
      <c r="F27" s="111"/>
      <c r="G27" s="65" t="s">
        <v>11</v>
      </c>
      <c r="H27" s="66">
        <v>0</v>
      </c>
      <c r="I27" s="66">
        <v>0</v>
      </c>
      <c r="J27" s="105">
        <v>0</v>
      </c>
      <c r="K27" s="117">
        <v>2057307</v>
      </c>
      <c r="L27" s="67">
        <f t="shared" si="4"/>
        <v>2057307</v>
      </c>
    </row>
    <row r="28" spans="1:12" s="2" customFormat="1" ht="16.5" customHeight="1">
      <c r="A28" s="72"/>
      <c r="B28" s="73"/>
      <c r="C28" s="74"/>
      <c r="D28" s="73"/>
      <c r="E28" s="112"/>
      <c r="F28" s="113"/>
      <c r="G28" s="65" t="s">
        <v>12</v>
      </c>
      <c r="H28" s="66">
        <v>0</v>
      </c>
      <c r="I28" s="66">
        <v>0</v>
      </c>
      <c r="J28" s="105">
        <v>0</v>
      </c>
      <c r="K28" s="118">
        <f>K27-K26</f>
        <v>2057307</v>
      </c>
      <c r="L28" s="75">
        <f t="shared" si="4"/>
        <v>2057307</v>
      </c>
    </row>
    <row r="29" spans="1:12" s="2" customFormat="1" ht="16.5" customHeight="1">
      <c r="A29" s="72"/>
      <c r="B29" s="73"/>
      <c r="C29" s="74"/>
      <c r="D29" s="73"/>
      <c r="E29" s="332" t="s">
        <v>81</v>
      </c>
      <c r="F29" s="346"/>
      <c r="G29" s="65" t="s">
        <v>10</v>
      </c>
      <c r="H29" s="66">
        <v>0</v>
      </c>
      <c r="I29" s="66">
        <v>0</v>
      </c>
      <c r="J29" s="99">
        <v>0</v>
      </c>
      <c r="K29" s="117">
        <v>0</v>
      </c>
      <c r="L29" s="69">
        <f t="shared" si="4"/>
        <v>0</v>
      </c>
    </row>
    <row r="30" spans="1:12" s="2" customFormat="1" ht="16.5" customHeight="1">
      <c r="A30" s="72"/>
      <c r="B30" s="73"/>
      <c r="C30" s="74"/>
      <c r="D30" s="73"/>
      <c r="E30" s="347"/>
      <c r="F30" s="348"/>
      <c r="G30" s="65" t="s">
        <v>11</v>
      </c>
      <c r="H30" s="66">
        <v>0</v>
      </c>
      <c r="I30" s="66">
        <v>0</v>
      </c>
      <c r="J30" s="99">
        <v>0</v>
      </c>
      <c r="K30" s="117">
        <v>16046</v>
      </c>
      <c r="L30" s="69">
        <f t="shared" si="4"/>
        <v>16046</v>
      </c>
    </row>
    <row r="31" spans="1:12" s="2" customFormat="1" ht="16.5" customHeight="1">
      <c r="A31" s="72"/>
      <c r="B31" s="73"/>
      <c r="C31" s="74"/>
      <c r="D31" s="73"/>
      <c r="E31" s="112"/>
      <c r="F31" s="113"/>
      <c r="G31" s="65" t="s">
        <v>12</v>
      </c>
      <c r="H31" s="66">
        <v>0</v>
      </c>
      <c r="I31" s="66">
        <v>0</v>
      </c>
      <c r="J31" s="99">
        <v>0</v>
      </c>
      <c r="K31" s="118">
        <f>K30-K29</f>
        <v>16046</v>
      </c>
      <c r="L31" s="96">
        <f t="shared" si="4"/>
        <v>16046</v>
      </c>
    </row>
    <row r="32" spans="1:12" s="2" customFormat="1" ht="16.5" customHeight="1">
      <c r="A32" s="72"/>
      <c r="B32" s="73"/>
      <c r="C32" s="74"/>
      <c r="D32" s="73"/>
      <c r="E32" s="332" t="s">
        <v>80</v>
      </c>
      <c r="F32" s="333"/>
      <c r="G32" s="65" t="s">
        <v>10</v>
      </c>
      <c r="H32" s="66">
        <v>0</v>
      </c>
      <c r="I32" s="66">
        <v>0</v>
      </c>
      <c r="J32" s="99">
        <v>0</v>
      </c>
      <c r="K32" s="117">
        <v>0</v>
      </c>
      <c r="L32" s="69">
        <f t="shared" si="4"/>
        <v>0</v>
      </c>
    </row>
    <row r="33" spans="1:12" s="2" customFormat="1" ht="16.5" customHeight="1">
      <c r="A33" s="72"/>
      <c r="B33" s="73"/>
      <c r="C33" s="74"/>
      <c r="D33" s="73"/>
      <c r="E33" s="334"/>
      <c r="F33" s="335"/>
      <c r="G33" s="65" t="s">
        <v>11</v>
      </c>
      <c r="H33" s="66">
        <v>0</v>
      </c>
      <c r="I33" s="66">
        <v>0</v>
      </c>
      <c r="J33" s="99">
        <v>0</v>
      </c>
      <c r="K33" s="117">
        <v>114261</v>
      </c>
      <c r="L33" s="69">
        <f t="shared" si="4"/>
        <v>114261</v>
      </c>
    </row>
    <row r="34" spans="1:12" s="2" customFormat="1" ht="16.5" customHeight="1">
      <c r="A34" s="72"/>
      <c r="B34" s="73"/>
      <c r="C34" s="74"/>
      <c r="D34" s="73"/>
      <c r="E34" s="112"/>
      <c r="F34" s="113"/>
      <c r="G34" s="65" t="s">
        <v>12</v>
      </c>
      <c r="H34" s="66">
        <v>0</v>
      </c>
      <c r="I34" s="66">
        <v>0</v>
      </c>
      <c r="J34" s="99">
        <v>0</v>
      </c>
      <c r="K34" s="118">
        <f>K33-K32</f>
        <v>114261</v>
      </c>
      <c r="L34" s="96">
        <f t="shared" si="4"/>
        <v>114261</v>
      </c>
    </row>
    <row r="35" spans="1:12" s="2" customFormat="1" ht="16.5" customHeight="1">
      <c r="A35" s="72"/>
      <c r="B35" s="73"/>
      <c r="C35" s="74"/>
      <c r="D35" s="73"/>
      <c r="E35" s="332" t="s">
        <v>115</v>
      </c>
      <c r="F35" s="346"/>
      <c r="G35" s="165" t="s">
        <v>10</v>
      </c>
      <c r="H35" s="66">
        <v>0</v>
      </c>
      <c r="I35" s="66">
        <v>0</v>
      </c>
      <c r="J35" s="66">
        <v>0</v>
      </c>
      <c r="K35" s="117">
        <v>0</v>
      </c>
      <c r="L35" s="69">
        <f t="shared" si="4"/>
        <v>0</v>
      </c>
    </row>
    <row r="36" spans="1:12" s="2" customFormat="1" ht="16.5" customHeight="1">
      <c r="A36" s="72"/>
      <c r="B36" s="73"/>
      <c r="C36" s="74"/>
      <c r="D36" s="73"/>
      <c r="E36" s="347"/>
      <c r="F36" s="348"/>
      <c r="G36" s="165" t="s">
        <v>11</v>
      </c>
      <c r="H36" s="66">
        <v>0</v>
      </c>
      <c r="I36" s="66">
        <v>0</v>
      </c>
      <c r="J36" s="66">
        <v>0</v>
      </c>
      <c r="K36" s="117">
        <v>15215</v>
      </c>
      <c r="L36" s="69">
        <f t="shared" si="4"/>
        <v>15215</v>
      </c>
    </row>
    <row r="37" spans="1:12" s="2" customFormat="1" ht="16.5" customHeight="1">
      <c r="A37" s="72"/>
      <c r="B37" s="73"/>
      <c r="C37" s="74"/>
      <c r="D37" s="73"/>
      <c r="E37" s="426"/>
      <c r="F37" s="427"/>
      <c r="G37" s="165" t="s">
        <v>12</v>
      </c>
      <c r="H37" s="66">
        <v>0</v>
      </c>
      <c r="I37" s="66">
        <v>0</v>
      </c>
      <c r="J37" s="66">
        <v>0</v>
      </c>
      <c r="K37" s="118">
        <f>K36-K35</f>
        <v>15215</v>
      </c>
      <c r="L37" s="96">
        <f t="shared" si="4"/>
        <v>15215</v>
      </c>
    </row>
    <row r="38" spans="1:12" s="2" customFormat="1" ht="16.5" customHeight="1">
      <c r="A38" s="72"/>
      <c r="B38" s="73"/>
      <c r="C38" s="74"/>
      <c r="D38" s="73"/>
      <c r="E38" s="332" t="s">
        <v>116</v>
      </c>
      <c r="F38" s="346"/>
      <c r="G38" s="165" t="s">
        <v>10</v>
      </c>
      <c r="H38" s="66">
        <v>0</v>
      </c>
      <c r="I38" s="66">
        <v>0</v>
      </c>
      <c r="J38" s="66">
        <v>0</v>
      </c>
      <c r="K38" s="117">
        <v>0</v>
      </c>
      <c r="L38" s="69">
        <f t="shared" si="4"/>
        <v>0</v>
      </c>
    </row>
    <row r="39" spans="1:12" s="2" customFormat="1" ht="16.5" customHeight="1">
      <c r="A39" s="72"/>
      <c r="B39" s="73"/>
      <c r="C39" s="74"/>
      <c r="D39" s="73"/>
      <c r="E39" s="347"/>
      <c r="F39" s="348"/>
      <c r="G39" s="165" t="s">
        <v>11</v>
      </c>
      <c r="H39" s="66">
        <v>0</v>
      </c>
      <c r="I39" s="66">
        <v>0</v>
      </c>
      <c r="J39" s="66">
        <v>0</v>
      </c>
      <c r="K39" s="117">
        <v>71</v>
      </c>
      <c r="L39" s="69">
        <f t="shared" si="4"/>
        <v>71</v>
      </c>
    </row>
    <row r="40" spans="1:12" s="2" customFormat="1" ht="16.5" customHeight="1">
      <c r="A40" s="72"/>
      <c r="B40" s="73"/>
      <c r="C40" s="74"/>
      <c r="D40" s="73"/>
      <c r="E40" s="426"/>
      <c r="F40" s="427"/>
      <c r="G40" s="165" t="s">
        <v>12</v>
      </c>
      <c r="H40" s="66">
        <v>0</v>
      </c>
      <c r="I40" s="66">
        <v>0</v>
      </c>
      <c r="J40" s="66">
        <v>0</v>
      </c>
      <c r="K40" s="118">
        <f>K39-K38</f>
        <v>71</v>
      </c>
      <c r="L40" s="96">
        <f t="shared" si="4"/>
        <v>71</v>
      </c>
    </row>
    <row r="41" spans="1:12" s="2" customFormat="1" ht="16.5" customHeight="1">
      <c r="A41" s="72"/>
      <c r="B41" s="73"/>
      <c r="C41" s="336" t="s">
        <v>89</v>
      </c>
      <c r="D41" s="337"/>
      <c r="E41" s="337"/>
      <c r="F41" s="337"/>
      <c r="G41" s="65" t="s">
        <v>10</v>
      </c>
      <c r="H41" s="66">
        <f aca="true" t="shared" si="5" ref="H41:K42">H26+H29+H32+H35+H38</f>
        <v>0</v>
      </c>
      <c r="I41" s="66">
        <f t="shared" si="5"/>
        <v>0</v>
      </c>
      <c r="J41" s="66">
        <f t="shared" si="5"/>
        <v>0</v>
      </c>
      <c r="K41" s="66">
        <f t="shared" si="5"/>
        <v>0</v>
      </c>
      <c r="L41" s="69">
        <f>SUM(H41:K41)</f>
        <v>0</v>
      </c>
    </row>
    <row r="42" spans="1:12" s="2" customFormat="1" ht="16.5" customHeight="1">
      <c r="A42" s="72"/>
      <c r="B42" s="91"/>
      <c r="C42" s="337"/>
      <c r="D42" s="337"/>
      <c r="E42" s="337"/>
      <c r="F42" s="337"/>
      <c r="G42" s="65" t="s">
        <v>11</v>
      </c>
      <c r="H42" s="66">
        <f t="shared" si="5"/>
        <v>0</v>
      </c>
      <c r="I42" s="66">
        <f t="shared" si="5"/>
        <v>0</v>
      </c>
      <c r="J42" s="66">
        <f t="shared" si="5"/>
        <v>0</v>
      </c>
      <c r="K42" s="66">
        <f t="shared" si="5"/>
        <v>2202900</v>
      </c>
      <c r="L42" s="67">
        <f>SUM(H42:K42)</f>
        <v>2202900</v>
      </c>
    </row>
    <row r="43" spans="1:12" s="2" customFormat="1" ht="16.5" customHeight="1">
      <c r="A43" s="76"/>
      <c r="B43" s="92"/>
      <c r="C43" s="337"/>
      <c r="D43" s="337"/>
      <c r="E43" s="337"/>
      <c r="F43" s="337"/>
      <c r="G43" s="65" t="s">
        <v>12</v>
      </c>
      <c r="H43" s="66">
        <f>H42-H41</f>
        <v>0</v>
      </c>
      <c r="I43" s="66">
        <f>I42-I41</f>
        <v>0</v>
      </c>
      <c r="J43" s="105">
        <f>J42-J41</f>
        <v>0</v>
      </c>
      <c r="K43" s="104">
        <f>K42-K41</f>
        <v>2202900</v>
      </c>
      <c r="L43" s="75">
        <f>SUM(H43:K43)</f>
        <v>2202900</v>
      </c>
    </row>
    <row r="44" spans="1:13" ht="16.5" customHeight="1">
      <c r="A44" s="361" t="s">
        <v>90</v>
      </c>
      <c r="B44" s="362"/>
      <c r="C44" s="362"/>
      <c r="D44" s="362"/>
      <c r="E44" s="362"/>
      <c r="F44" s="362"/>
      <c r="G44" s="77" t="s">
        <v>10</v>
      </c>
      <c r="H44" s="78">
        <f aca="true" t="shared" si="6" ref="H44:K45">H7+H22+H41</f>
        <v>245750000</v>
      </c>
      <c r="I44" s="78">
        <f t="shared" si="6"/>
        <v>258545000</v>
      </c>
      <c r="J44" s="107">
        <f t="shared" si="6"/>
        <v>92010950</v>
      </c>
      <c r="K44" s="107">
        <f t="shared" si="6"/>
        <v>0</v>
      </c>
      <c r="L44" s="79">
        <f>SUM(H44:K44)</f>
        <v>596305950</v>
      </c>
      <c r="M44" s="1"/>
    </row>
    <row r="45" spans="1:12" ht="16.5" customHeight="1">
      <c r="A45" s="363"/>
      <c r="B45" s="337"/>
      <c r="C45" s="337"/>
      <c r="D45" s="337"/>
      <c r="E45" s="337"/>
      <c r="F45" s="337"/>
      <c r="G45" s="65" t="s">
        <v>11</v>
      </c>
      <c r="H45" s="66">
        <f t="shared" si="6"/>
        <v>245750000</v>
      </c>
      <c r="I45" s="66">
        <f t="shared" si="6"/>
        <v>258545000</v>
      </c>
      <c r="J45" s="105">
        <f t="shared" si="6"/>
        <v>120928692</v>
      </c>
      <c r="K45" s="105">
        <f t="shared" si="6"/>
        <v>2202900</v>
      </c>
      <c r="L45" s="67">
        <f>SUM(H45:K45)</f>
        <v>627426592</v>
      </c>
    </row>
    <row r="46" spans="1:12" ht="16.5" customHeight="1" thickBot="1">
      <c r="A46" s="364"/>
      <c r="B46" s="365"/>
      <c r="C46" s="365"/>
      <c r="D46" s="365"/>
      <c r="E46" s="365"/>
      <c r="F46" s="365"/>
      <c r="G46" s="80" t="s">
        <v>12</v>
      </c>
      <c r="H46" s="81">
        <f>H45-H44</f>
        <v>0</v>
      </c>
      <c r="I46" s="81">
        <f>I45-I44</f>
        <v>0</v>
      </c>
      <c r="J46" s="108">
        <f>J45-J44</f>
        <v>28917742</v>
      </c>
      <c r="K46" s="108">
        <f>K45-K44</f>
        <v>2202900</v>
      </c>
      <c r="L46" s="82">
        <f>SUM(H46:K46)</f>
        <v>31120642</v>
      </c>
    </row>
    <row r="47" ht="18.75" customHeight="1"/>
    <row r="48" ht="18.75" customHeight="1"/>
    <row r="49" ht="18.75" customHeight="1"/>
    <row r="50" ht="18.75" customHeight="1"/>
    <row r="51" ht="18.75" customHeight="1"/>
    <row r="52" ht="24.75" customHeight="1"/>
    <row r="53" ht="18.75" customHeight="1"/>
    <row r="54" ht="18.75" customHeight="1"/>
    <row r="55" ht="18.75" customHeight="1"/>
    <row r="56" ht="18.75" customHeight="1"/>
    <row r="57" ht="18.75" customHeight="1"/>
    <row r="58" spans="5:11" ht="18.75" customHeight="1">
      <c r="E58"/>
      <c r="F58"/>
      <c r="G58"/>
      <c r="I58"/>
      <c r="J58"/>
      <c r="K58"/>
    </row>
    <row r="59" spans="5:11" ht="18.75" customHeight="1">
      <c r="E59"/>
      <c r="F59"/>
      <c r="G59"/>
      <c r="I59"/>
      <c r="J59"/>
      <c r="K59"/>
    </row>
    <row r="60" spans="5:11" ht="18.75" customHeight="1">
      <c r="E60"/>
      <c r="F60"/>
      <c r="G60"/>
      <c r="I60"/>
      <c r="J60"/>
      <c r="K60"/>
    </row>
    <row r="61" spans="5:11" ht="21" customHeight="1">
      <c r="E61"/>
      <c r="F61"/>
      <c r="G61"/>
      <c r="I61"/>
      <c r="J61"/>
      <c r="K61"/>
    </row>
    <row r="62" spans="5:11" ht="18.75" customHeight="1">
      <c r="E62"/>
      <c r="F62"/>
      <c r="G62"/>
      <c r="I62"/>
      <c r="J62"/>
      <c r="K62"/>
    </row>
    <row r="63" spans="5:11" ht="18.75" customHeight="1">
      <c r="E63"/>
      <c r="F63"/>
      <c r="G63"/>
      <c r="I63"/>
      <c r="J63"/>
      <c r="K63"/>
    </row>
    <row r="64" spans="5:11" ht="18.75" customHeight="1">
      <c r="E64"/>
      <c r="F64"/>
      <c r="G64"/>
      <c r="I64"/>
      <c r="J64"/>
      <c r="K64"/>
    </row>
    <row r="65" spans="5:11" ht="18.75" customHeight="1">
      <c r="E65"/>
      <c r="F65"/>
      <c r="G65"/>
      <c r="I65"/>
      <c r="J65"/>
      <c r="K65"/>
    </row>
    <row r="66" spans="5:11" ht="18.75" customHeight="1">
      <c r="E66"/>
      <c r="F66"/>
      <c r="G66"/>
      <c r="I66"/>
      <c r="J66"/>
      <c r="K66"/>
    </row>
    <row r="67" spans="5:11" ht="18.75" customHeight="1">
      <c r="E67"/>
      <c r="F67"/>
      <c r="G67"/>
      <c r="I67"/>
      <c r="J67"/>
      <c r="K67"/>
    </row>
    <row r="68" spans="5:11" ht="18.75" customHeight="1">
      <c r="E68"/>
      <c r="F68"/>
      <c r="G68"/>
      <c r="I68"/>
      <c r="J68"/>
      <c r="K68"/>
    </row>
    <row r="69" spans="5:11" ht="18.75" customHeight="1">
      <c r="E69"/>
      <c r="F69"/>
      <c r="G69"/>
      <c r="I69"/>
      <c r="J69"/>
      <c r="K69"/>
    </row>
    <row r="70" spans="5:11" ht="18.75" customHeight="1">
      <c r="E70"/>
      <c r="F70"/>
      <c r="G70"/>
      <c r="I70"/>
      <c r="J70"/>
      <c r="K70"/>
    </row>
    <row r="71" spans="5:11" ht="18.75" customHeight="1">
      <c r="E71"/>
      <c r="F71"/>
      <c r="G71"/>
      <c r="I71"/>
      <c r="J71"/>
      <c r="K71"/>
    </row>
    <row r="72" spans="5:11" ht="18.75" customHeight="1">
      <c r="E72"/>
      <c r="F72"/>
      <c r="G72"/>
      <c r="I72"/>
      <c r="J72"/>
      <c r="K72"/>
    </row>
    <row r="73" spans="5:11" ht="18.75" customHeight="1">
      <c r="E73"/>
      <c r="F73"/>
      <c r="G73"/>
      <c r="I73"/>
      <c r="J73"/>
      <c r="K73"/>
    </row>
  </sheetData>
  <sheetProtection/>
  <mergeCells count="31">
    <mergeCell ref="A10:B10"/>
    <mergeCell ref="E16:F18"/>
    <mergeCell ref="E19:F21"/>
    <mergeCell ref="E35:F37"/>
    <mergeCell ref="E38:F40"/>
    <mergeCell ref="E32:F33"/>
    <mergeCell ref="A25:B25"/>
    <mergeCell ref="E6:F6"/>
    <mergeCell ref="E25:F25"/>
    <mergeCell ref="E29:F30"/>
    <mergeCell ref="A1:L1"/>
    <mergeCell ref="A3:B3"/>
    <mergeCell ref="C3:D3"/>
    <mergeCell ref="E3:F3"/>
    <mergeCell ref="E4:F4"/>
    <mergeCell ref="A13:B13"/>
    <mergeCell ref="E10:F10"/>
    <mergeCell ref="E5:F5"/>
    <mergeCell ref="A44:F46"/>
    <mergeCell ref="C22:F24"/>
    <mergeCell ref="A26:B26"/>
    <mergeCell ref="C26:D26"/>
    <mergeCell ref="E26:F26"/>
    <mergeCell ref="C13:D13"/>
    <mergeCell ref="C41:F43"/>
    <mergeCell ref="C10:D10"/>
    <mergeCell ref="A4:B4"/>
    <mergeCell ref="C4:D4"/>
    <mergeCell ref="E13:F13"/>
    <mergeCell ref="C7:F9"/>
    <mergeCell ref="C25:D2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85" r:id="rId3"/>
  <rowBreaks count="1" manualBreakCount="1">
    <brk id="24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만월복지관</dc:creator>
  <cp:keywords/>
  <dc:description/>
  <cp:lastModifiedBy>인천노보1</cp:lastModifiedBy>
  <cp:lastPrinted>2024-03-28T07:49:52Z</cp:lastPrinted>
  <dcterms:created xsi:type="dcterms:W3CDTF">2009-01-19T02:10:28Z</dcterms:created>
  <dcterms:modified xsi:type="dcterms:W3CDTF">2024-03-28T08:10:03Z</dcterms:modified>
  <cp:category/>
  <cp:version/>
  <cp:contentType/>
  <cp:contentStatus/>
</cp:coreProperties>
</file>