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311" windowWidth="14190" windowHeight="11520" activeTab="0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'세입결산서2'!$A$1:$L$33</definedName>
    <definedName name="_xlnm.Print_Area" localSheetId="1">'세출결산서1'!$A$1:$O$67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14" authorId="0">
      <text>
        <r>
          <rPr>
            <b/>
            <sz val="9"/>
            <rFont val="돋움"/>
            <family val="3"/>
          </rPr>
          <t>후원금수입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본사업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지출액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 xml:space="preserve">)
</t>
        </r>
      </text>
    </comment>
    <comment ref="J17" authorId="0">
      <text>
        <r>
          <rPr>
            <b/>
            <sz val="9"/>
            <rFont val="돋움"/>
            <family val="3"/>
          </rPr>
          <t>소통후원금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본사업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지출액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 xml:space="preserve">)
</t>
        </r>
      </text>
    </comment>
    <comment ref="E16" authorId="0">
      <text>
        <r>
          <rPr>
            <b/>
            <sz val="9"/>
            <rFont val="돋움"/>
            <family val="3"/>
          </rPr>
          <t>소통</t>
        </r>
      </text>
    </comment>
  </commentList>
</comments>
</file>

<file path=xl/sharedStrings.xml><?xml version="1.0" encoding="utf-8"?>
<sst xmlns="http://schemas.openxmlformats.org/spreadsheetml/2006/main" count="217" uniqueCount="95">
  <si>
    <t>계</t>
  </si>
  <si>
    <t>계</t>
  </si>
  <si>
    <t>사무비</t>
  </si>
  <si>
    <t>항</t>
  </si>
  <si>
    <t>목</t>
  </si>
  <si>
    <t>보조금</t>
  </si>
  <si>
    <t>구분</t>
  </si>
  <si>
    <t>관</t>
  </si>
  <si>
    <t>[예산]</t>
  </si>
  <si>
    <t>[결산]</t>
  </si>
  <si>
    <t>[증감]</t>
  </si>
  <si>
    <t>합 계</t>
  </si>
  <si>
    <t>사업비</t>
  </si>
  <si>
    <t>(단위 : 원)</t>
  </si>
  <si>
    <t>일반사업비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</si>
  <si>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</si>
  <si>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자부담</t>
  </si>
  <si>
    <t>세                                             입</t>
  </si>
  <si>
    <t>기타</t>
  </si>
  <si>
    <t>예금이자 반납</t>
  </si>
  <si>
    <t>보조금 반납</t>
  </si>
  <si>
    <t>운영보조금</t>
  </si>
  <si>
    <t>관</t>
  </si>
  <si>
    <t>항</t>
  </si>
  <si>
    <t>목</t>
  </si>
  <si>
    <t>구분</t>
  </si>
  <si>
    <t>국비</t>
  </si>
  <si>
    <t>시·도비</t>
  </si>
  <si>
    <t>자부담</t>
  </si>
  <si>
    <t>기타</t>
  </si>
  <si>
    <t>계</t>
  </si>
  <si>
    <t>보조금</t>
  </si>
  <si>
    <t>[예산]</t>
  </si>
  <si>
    <t>[결산]</t>
  </si>
  <si>
    <t>[증감]</t>
  </si>
  <si>
    <t>기타</t>
  </si>
  <si>
    <t>예금이자</t>
  </si>
  <si>
    <t>관  항  목</t>
  </si>
  <si>
    <t>증  감(B)-(A)</t>
  </si>
  <si>
    <t>관 항 목</t>
  </si>
  <si>
    <t>예산(A)</t>
  </si>
  <si>
    <t>결산(B)</t>
  </si>
  <si>
    <t>금 액</t>
  </si>
  <si>
    <t>총             계</t>
  </si>
  <si>
    <t>총            계</t>
  </si>
  <si>
    <t>보
조
금
수
입</t>
  </si>
  <si>
    <t>사무비</t>
  </si>
  <si>
    <t>소계</t>
  </si>
  <si>
    <t>보조금수입</t>
  </si>
  <si>
    <t>시비</t>
  </si>
  <si>
    <t>기타</t>
  </si>
  <si>
    <t>사업비</t>
  </si>
  <si>
    <t>예금이자</t>
  </si>
  <si>
    <t>기타</t>
  </si>
  <si>
    <t>(단위 : 원)</t>
  </si>
  <si>
    <t>총  계</t>
  </si>
  <si>
    <t>보조금 반납
(이자포함)</t>
  </si>
  <si>
    <t>인건비</t>
  </si>
  <si>
    <t>인건비</t>
  </si>
  <si>
    <t>급여</t>
  </si>
  <si>
    <t>사회보험</t>
  </si>
  <si>
    <t>자부담</t>
  </si>
  <si>
    <t>법인전입금</t>
  </si>
  <si>
    <t>후원금</t>
  </si>
  <si>
    <t>합  계</t>
  </si>
  <si>
    <t>제수당</t>
  </si>
  <si>
    <t>자부담</t>
  </si>
  <si>
    <t>자부담</t>
  </si>
  <si>
    <t>법인전입금</t>
  </si>
  <si>
    <t>후원금</t>
  </si>
  <si>
    <t>자조모임</t>
  </si>
  <si>
    <r>
      <t xml:space="preserve"> </t>
    </r>
    <r>
      <rPr>
        <b/>
        <sz val="12"/>
        <rFont val="돋움"/>
        <family val="3"/>
      </rPr>
      <t>세</t>
    </r>
    <r>
      <rPr>
        <b/>
        <sz val="12"/>
        <rFont val="맑은 고딕"/>
        <family val="3"/>
      </rPr>
      <t xml:space="preserve">                            </t>
    </r>
    <r>
      <rPr>
        <b/>
        <sz val="12"/>
        <rFont val="돋움"/>
        <family val="3"/>
      </rPr>
      <t>출</t>
    </r>
  </si>
  <si>
    <t>2022년 위기노인발굴 및 연계사업 세입결산서</t>
  </si>
  <si>
    <r>
      <t xml:space="preserve">  2022년 위기노인발굴 및 연계사업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</si>
  <si>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t>2022년</t>
  </si>
  <si>
    <t>2022년 위기노인발굴 및 연계사업 세출결산서</t>
  </si>
  <si>
    <t>퇴직적립금</t>
  </si>
  <si>
    <t>실태조사</t>
  </si>
  <si>
    <t>상담지원</t>
  </si>
  <si>
    <t>홍보사업</t>
  </si>
  <si>
    <t>대외협력사업</t>
  </si>
  <si>
    <t>수용비및수수료</t>
  </si>
  <si>
    <t>운영비</t>
  </si>
  <si>
    <t>기타운영비</t>
  </si>
  <si>
    <t>재산조성비</t>
  </si>
  <si>
    <t>시설비</t>
  </si>
  <si>
    <t>자산취득비</t>
  </si>
  <si>
    <t>운영비</t>
  </si>
  <si>
    <t>재산조성비</t>
  </si>
  <si>
    <t>시설비</t>
  </si>
  <si>
    <t>공동모금회
지정기탁</t>
  </si>
  <si>
    <t>예금이자
(모금회지정)</t>
  </si>
  <si>
    <t>예금이자
(모금회지정)</t>
  </si>
  <si>
    <t>공동모금회
지정기탁 반납</t>
  </si>
  <si>
    <t>모금회
지정기탁 반납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</si>
</sst>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58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4"/>
      <name val="맑은 고딕"/>
      <family val="3"/>
    </font>
    <font>
      <b/>
      <sz val="12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sz val="11"/>
      <name val="맑은 고딕"/>
      <family val="3"/>
    </font>
    <font>
      <sz val="9"/>
      <color indexed="8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b/>
      <sz val="2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12"/>
      <name val="맑은 고딕"/>
      <family val="3"/>
    </font>
    <font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0000FF"/>
      <name val="맑은 고딕"/>
      <family val="3"/>
    </font>
    <font>
      <sz val="11"/>
      <color rgb="FF0000FF"/>
      <name val="맑은 고딕"/>
      <family val="3"/>
    </font>
    <font>
      <sz val="11"/>
      <color indexed="8"/>
      <name val="Cambria"/>
      <family val="3"/>
    </font>
    <font>
      <sz val="11"/>
      <name val="Cambria"/>
      <family val="3"/>
    </font>
    <font>
      <b/>
      <sz val="8"/>
      <name val="맑은 고딕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double"/>
      <bottom/>
    </border>
    <border>
      <left style="thin"/>
      <right style="medium"/>
      <top style="double"/>
      <bottom/>
    </border>
    <border>
      <left style="thin"/>
      <right style="double"/>
      <top style="thin"/>
      <bottom style="medium"/>
    </border>
    <border>
      <left style="double"/>
      <right/>
      <top style="thin"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medium"/>
      <right>
        <color indexed="63"/>
      </right>
      <top style="double"/>
      <bottom/>
    </border>
    <border>
      <left>
        <color indexed="63"/>
      </left>
      <right style="medium"/>
      <top style="double"/>
      <bottom style="thin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41" fontId="0" fillId="0" borderId="0" xfId="48" applyFont="1" applyBorder="1" applyAlignment="1">
      <alignment horizontal="center" vertical="center"/>
    </xf>
    <xf numFmtId="41" fontId="53" fillId="33" borderId="11" xfId="48" applyFont="1" applyFill="1" applyBorder="1" applyAlignment="1">
      <alignment horizontal="right" vertical="center"/>
    </xf>
    <xf numFmtId="41" fontId="11" fillId="0" borderId="12" xfId="48" applyFont="1" applyBorder="1" applyAlignment="1">
      <alignment horizontal="center" vertical="center"/>
    </xf>
    <xf numFmtId="41" fontId="54" fillId="0" borderId="13" xfId="48" applyFont="1" applyBorder="1" applyAlignment="1">
      <alignment horizontal="center" vertical="center"/>
    </xf>
    <xf numFmtId="41" fontId="54" fillId="0" borderId="14" xfId="48" applyFont="1" applyBorder="1" applyAlignment="1">
      <alignment horizontal="center" vertical="center"/>
    </xf>
    <xf numFmtId="41" fontId="54" fillId="0" borderId="15" xfId="48" applyFont="1" applyBorder="1" applyAlignment="1">
      <alignment horizontal="center" vertical="center"/>
    </xf>
    <xf numFmtId="41" fontId="53" fillId="33" borderId="16" xfId="48" applyFont="1" applyFill="1" applyBorder="1" applyAlignment="1">
      <alignment horizontal="right" vertical="center"/>
    </xf>
    <xf numFmtId="41" fontId="54" fillId="0" borderId="17" xfId="48" applyFont="1" applyBorder="1" applyAlignment="1">
      <alignment horizontal="center" vertical="center"/>
    </xf>
    <xf numFmtId="41" fontId="54" fillId="0" borderId="12" xfId="48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1" fontId="0" fillId="0" borderId="21" xfId="48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1" fontId="0" fillId="0" borderId="24" xfId="48" applyFont="1" applyBorder="1" applyAlignment="1">
      <alignment horizontal="center" vertical="center"/>
    </xf>
    <xf numFmtId="41" fontId="0" fillId="0" borderId="23" xfId="48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41" fontId="0" fillId="0" borderId="27" xfId="48" applyFont="1" applyBorder="1" applyAlignment="1">
      <alignment horizontal="center" vertical="center"/>
    </xf>
    <xf numFmtId="41" fontId="0" fillId="0" borderId="17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1" fontId="11" fillId="0" borderId="17" xfId="48" applyFont="1" applyBorder="1" applyAlignment="1">
      <alignment horizontal="center" vertical="center"/>
    </xf>
    <xf numFmtId="41" fontId="11" fillId="0" borderId="15" xfId="4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41" fontId="11" fillId="0" borderId="14" xfId="48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1" fontId="11" fillId="0" borderId="13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41" fontId="0" fillId="0" borderId="30" xfId="48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1" fontId="13" fillId="0" borderId="34" xfId="48" applyFont="1" applyFill="1" applyBorder="1" applyAlignment="1">
      <alignment horizontal="center" vertical="center"/>
    </xf>
    <xf numFmtId="41" fontId="13" fillId="0" borderId="11" xfId="48" applyFont="1" applyFill="1" applyBorder="1" applyAlignment="1">
      <alignment horizontal="center" vertical="center"/>
    </xf>
    <xf numFmtId="41" fontId="13" fillId="0" borderId="15" xfId="48" applyFont="1" applyFill="1" applyBorder="1" applyAlignment="1">
      <alignment horizontal="center" vertical="center"/>
    </xf>
    <xf numFmtId="41" fontId="13" fillId="0" borderId="35" xfId="48" applyFont="1" applyFill="1" applyBorder="1" applyAlignment="1">
      <alignment horizontal="center" vertical="center"/>
    </xf>
    <xf numFmtId="41" fontId="13" fillId="0" borderId="36" xfId="48" applyFont="1" applyFill="1" applyBorder="1" applyAlignment="1">
      <alignment horizontal="center" vertical="center"/>
    </xf>
    <xf numFmtId="41" fontId="13" fillId="0" borderId="37" xfId="48" applyFont="1" applyFill="1" applyBorder="1" applyAlignment="1">
      <alignment horizontal="center" vertical="center"/>
    </xf>
    <xf numFmtId="41" fontId="13" fillId="34" borderId="38" xfId="48" applyFont="1" applyFill="1" applyBorder="1" applyAlignment="1">
      <alignment horizontal="right" vertical="center"/>
    </xf>
    <xf numFmtId="176" fontId="13" fillId="33" borderId="13" xfId="0" applyNumberFormat="1" applyFont="1" applyFill="1" applyBorder="1" applyAlignment="1">
      <alignment horizontal="centerContinuous" vertical="center"/>
    </xf>
    <xf numFmtId="176" fontId="13" fillId="33" borderId="34" xfId="0" applyNumberFormat="1" applyFont="1" applyFill="1" applyBorder="1" applyAlignment="1">
      <alignment horizontal="centerContinuous" vertical="center"/>
    </xf>
    <xf numFmtId="41" fontId="13" fillId="33" borderId="39" xfId="48" applyFont="1" applyFill="1" applyBorder="1" applyAlignment="1">
      <alignment horizontal="right" vertical="center"/>
    </xf>
    <xf numFmtId="41" fontId="13" fillId="33" borderId="11" xfId="48" applyFont="1" applyFill="1" applyBorder="1" applyAlignment="1">
      <alignment horizontal="right" vertical="center"/>
    </xf>
    <xf numFmtId="41" fontId="13" fillId="33" borderId="27" xfId="48" applyFont="1" applyFill="1" applyBorder="1" applyAlignment="1">
      <alignment horizontal="right" vertical="center"/>
    </xf>
    <xf numFmtId="176" fontId="14" fillId="0" borderId="39" xfId="0" applyNumberFormat="1" applyFont="1" applyBorder="1" applyAlignment="1">
      <alignment horizontal="center" vertical="center"/>
    </xf>
    <xf numFmtId="176" fontId="14" fillId="0" borderId="27" xfId="0" applyNumberFormat="1" applyFont="1" applyBorder="1" applyAlignment="1">
      <alignment horizontal="center" vertical="center"/>
    </xf>
    <xf numFmtId="41" fontId="14" fillId="0" borderId="27" xfId="48" applyFont="1" applyBorder="1" applyAlignment="1">
      <alignment horizontal="right" vertical="center"/>
    </xf>
    <xf numFmtId="41" fontId="13" fillId="0" borderId="11" xfId="48" applyFont="1" applyBorder="1" applyAlignment="1">
      <alignment horizontal="right" vertical="center"/>
    </xf>
    <xf numFmtId="41" fontId="14" fillId="0" borderId="39" xfId="48" applyFont="1" applyBorder="1" applyAlignment="1">
      <alignment horizontal="center" vertical="center"/>
    </xf>
    <xf numFmtId="41" fontId="14" fillId="0" borderId="27" xfId="48" applyFont="1" applyFill="1" applyBorder="1" applyAlignment="1">
      <alignment horizontal="right" vertical="center"/>
    </xf>
    <xf numFmtId="41" fontId="13" fillId="33" borderId="31" xfId="48" applyFont="1" applyFill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5" fillId="0" borderId="26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1" fontId="53" fillId="33" borderId="15" xfId="48" applyFont="1" applyFill="1" applyBorder="1" applyAlignment="1">
      <alignment horizontal="right" vertical="center"/>
    </xf>
    <xf numFmtId="176" fontId="14" fillId="0" borderId="41" xfId="0" applyNumberFormat="1" applyFont="1" applyFill="1" applyBorder="1" applyAlignment="1">
      <alignment horizontal="center" vertical="center"/>
    </xf>
    <xf numFmtId="176" fontId="14" fillId="0" borderId="41" xfId="0" applyNumberFormat="1" applyFont="1" applyBorder="1" applyAlignment="1">
      <alignment horizontal="center" vertical="center" wrapText="1"/>
    </xf>
    <xf numFmtId="176" fontId="14" fillId="0" borderId="41" xfId="0" applyNumberFormat="1" applyFont="1" applyFill="1" applyBorder="1" applyAlignment="1">
      <alignment horizontal="center" vertical="center" wrapText="1"/>
    </xf>
    <xf numFmtId="41" fontId="14" fillId="35" borderId="27" xfId="48" applyFont="1" applyFill="1" applyBorder="1" applyAlignment="1">
      <alignment horizontal="right" vertical="center"/>
    </xf>
    <xf numFmtId="41" fontId="14" fillId="0" borderId="17" xfId="48" applyFont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41" fontId="0" fillId="35" borderId="0" xfId="48" applyFont="1" applyFill="1" applyAlignment="1">
      <alignment vertical="center"/>
    </xf>
    <xf numFmtId="41" fontId="54" fillId="0" borderId="17" xfId="48" applyFont="1" applyBorder="1" applyAlignment="1">
      <alignment horizontal="center" vertical="center"/>
    </xf>
    <xf numFmtId="41" fontId="54" fillId="0" borderId="12" xfId="48" applyFont="1" applyBorder="1" applyAlignment="1">
      <alignment horizontal="center" vertical="center"/>
    </xf>
    <xf numFmtId="41" fontId="54" fillId="0" borderId="17" xfId="48" applyFont="1" applyBorder="1" applyAlignment="1">
      <alignment horizontal="center" vertical="center"/>
    </xf>
    <xf numFmtId="41" fontId="54" fillId="0" borderId="42" xfId="48" applyFont="1" applyBorder="1" applyAlignment="1">
      <alignment horizontal="center" vertical="center"/>
    </xf>
    <xf numFmtId="41" fontId="53" fillId="0" borderId="11" xfId="48" applyFont="1" applyFill="1" applyBorder="1" applyAlignment="1">
      <alignment horizontal="right" vertical="center"/>
    </xf>
    <xf numFmtId="41" fontId="53" fillId="34" borderId="43" xfId="48" applyFont="1" applyFill="1" applyBorder="1" applyAlignment="1">
      <alignment horizontal="right" vertical="center"/>
    </xf>
    <xf numFmtId="41" fontId="53" fillId="34" borderId="44" xfId="48" applyFont="1" applyFill="1" applyBorder="1" applyAlignment="1">
      <alignment horizontal="right" vertical="center"/>
    </xf>
    <xf numFmtId="41" fontId="53" fillId="0" borderId="15" xfId="48" applyFont="1" applyFill="1" applyBorder="1" applyAlignment="1">
      <alignment horizontal="right" vertical="center"/>
    </xf>
    <xf numFmtId="41" fontId="54" fillId="0" borderId="17" xfId="48" applyFont="1" applyBorder="1" applyAlignment="1">
      <alignment horizontal="center" vertical="center"/>
    </xf>
    <xf numFmtId="41" fontId="53" fillId="0" borderId="14" xfId="48" applyFont="1" applyBorder="1" applyAlignment="1">
      <alignment horizontal="center" vertical="center"/>
    </xf>
    <xf numFmtId="41" fontId="13" fillId="33" borderId="15" xfId="48" applyFont="1" applyFill="1" applyBorder="1" applyAlignment="1">
      <alignment horizontal="right" vertical="center"/>
    </xf>
    <xf numFmtId="41" fontId="13" fillId="0" borderId="15" xfId="48" applyFont="1" applyFill="1" applyBorder="1" applyAlignment="1">
      <alignment horizontal="right" vertical="center"/>
    </xf>
    <xf numFmtId="0" fontId="12" fillId="0" borderId="32" xfId="0" applyFont="1" applyBorder="1" applyAlignment="1">
      <alignment horizontal="center" vertical="center" wrapText="1"/>
    </xf>
    <xf numFmtId="41" fontId="12" fillId="0" borderId="32" xfId="48" applyFont="1" applyBorder="1" applyAlignment="1">
      <alignment vertical="center"/>
    </xf>
    <xf numFmtId="41" fontId="53" fillId="0" borderId="45" xfId="48" applyFont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41" fontId="12" fillId="0" borderId="32" xfId="48" applyFont="1" applyBorder="1" applyAlignment="1">
      <alignment vertical="center"/>
    </xf>
    <xf numFmtId="41" fontId="53" fillId="0" borderId="42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9" fontId="4" fillId="0" borderId="50" xfId="0" applyNumberFormat="1" applyFont="1" applyFill="1" applyBorder="1" applyAlignment="1">
      <alignment horizontal="center" vertical="center"/>
    </xf>
    <xf numFmtId="9" fontId="4" fillId="0" borderId="51" xfId="0" applyNumberFormat="1" applyFont="1" applyFill="1" applyBorder="1" applyAlignment="1">
      <alignment horizontal="center" vertical="center"/>
    </xf>
    <xf numFmtId="9" fontId="4" fillId="0" borderId="52" xfId="0" applyNumberFormat="1" applyFont="1" applyFill="1" applyBorder="1" applyAlignment="1">
      <alignment horizontal="center" vertical="center"/>
    </xf>
    <xf numFmtId="176" fontId="4" fillId="0" borderId="53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176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Border="1" applyAlignment="1">
      <alignment horizontal="left" vertical="center"/>
    </xf>
    <xf numFmtId="176" fontId="13" fillId="0" borderId="56" xfId="0" applyNumberFormat="1" applyFont="1" applyFill="1" applyBorder="1" applyAlignment="1">
      <alignment horizontal="center" vertical="center"/>
    </xf>
    <xf numFmtId="176" fontId="13" fillId="0" borderId="57" xfId="0" applyNumberFormat="1" applyFont="1" applyFill="1" applyBorder="1" applyAlignment="1">
      <alignment horizontal="center" vertical="center"/>
    </xf>
    <xf numFmtId="176" fontId="13" fillId="0" borderId="34" xfId="0" applyNumberFormat="1" applyFont="1" applyFill="1" applyBorder="1" applyAlignment="1">
      <alignment horizontal="center" vertical="center"/>
    </xf>
    <xf numFmtId="176" fontId="13" fillId="0" borderId="58" xfId="0" applyNumberFormat="1" applyFont="1" applyFill="1" applyBorder="1" applyAlignment="1">
      <alignment horizontal="center" vertical="center"/>
    </xf>
    <xf numFmtId="176" fontId="13" fillId="0" borderId="59" xfId="0" applyNumberFormat="1" applyFont="1" applyFill="1" applyBorder="1" applyAlignment="1">
      <alignment horizontal="center" vertical="center"/>
    </xf>
    <xf numFmtId="176" fontId="13" fillId="0" borderId="60" xfId="0" applyNumberFormat="1" applyFont="1" applyFill="1" applyBorder="1" applyAlignment="1">
      <alignment horizontal="center" vertical="center"/>
    </xf>
    <xf numFmtId="176" fontId="13" fillId="0" borderId="46" xfId="0" applyNumberFormat="1" applyFont="1" applyFill="1" applyBorder="1" applyAlignment="1">
      <alignment horizontal="center" vertical="center"/>
    </xf>
    <xf numFmtId="176" fontId="13" fillId="0" borderId="61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176" fontId="13" fillId="33" borderId="17" xfId="0" applyNumberFormat="1" applyFont="1" applyFill="1" applyBorder="1" applyAlignment="1">
      <alignment horizontal="center" vertical="center"/>
    </xf>
    <xf numFmtId="176" fontId="13" fillId="33" borderId="41" xfId="0" applyNumberFormat="1" applyFont="1" applyFill="1" applyBorder="1" applyAlignment="1">
      <alignment horizontal="center" vertical="center"/>
    </xf>
    <xf numFmtId="176" fontId="13" fillId="34" borderId="62" xfId="0" applyNumberFormat="1" applyFont="1" applyFill="1" applyBorder="1" applyAlignment="1">
      <alignment horizontal="center" vertical="center"/>
    </xf>
    <xf numFmtId="176" fontId="13" fillId="34" borderId="63" xfId="0" applyNumberFormat="1" applyFont="1" applyFill="1" applyBorder="1" applyAlignment="1">
      <alignment horizontal="center" vertical="center"/>
    </xf>
    <xf numFmtId="176" fontId="13" fillId="34" borderId="64" xfId="0" applyNumberFormat="1" applyFont="1" applyFill="1" applyBorder="1" applyAlignment="1">
      <alignment horizontal="center" vertical="center"/>
    </xf>
    <xf numFmtId="176" fontId="13" fillId="34" borderId="65" xfId="0" applyNumberFormat="1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176" fontId="14" fillId="0" borderId="67" xfId="0" applyNumberFormat="1" applyFont="1" applyBorder="1" applyAlignment="1">
      <alignment horizontal="center" vertical="center" wrapText="1"/>
    </xf>
    <xf numFmtId="176" fontId="14" fillId="0" borderId="68" xfId="0" applyNumberFormat="1" applyFont="1" applyBorder="1" applyAlignment="1">
      <alignment horizontal="center" vertical="center" wrapText="1"/>
    </xf>
    <xf numFmtId="176" fontId="14" fillId="0" borderId="69" xfId="0" applyNumberFormat="1" applyFont="1" applyBorder="1" applyAlignment="1">
      <alignment horizontal="center" vertical="center" wrapText="1"/>
    </xf>
    <xf numFmtId="176" fontId="14" fillId="0" borderId="39" xfId="0" applyNumberFormat="1" applyFont="1" applyBorder="1" applyAlignment="1">
      <alignment horizontal="center" vertical="center" wrapText="1"/>
    </xf>
    <xf numFmtId="176" fontId="14" fillId="0" borderId="70" xfId="0" applyNumberFormat="1" applyFont="1" applyBorder="1" applyAlignment="1">
      <alignment horizontal="center" vertical="center" wrapText="1"/>
    </xf>
    <xf numFmtId="176" fontId="14" fillId="0" borderId="31" xfId="0" applyNumberFormat="1" applyFont="1" applyBorder="1" applyAlignment="1">
      <alignment horizontal="center" vertical="center" wrapText="1"/>
    </xf>
    <xf numFmtId="176" fontId="14" fillId="0" borderId="17" xfId="0" applyNumberFormat="1" applyFont="1" applyFill="1" applyBorder="1" applyAlignment="1">
      <alignment horizontal="center" vertical="center"/>
    </xf>
    <xf numFmtId="176" fontId="14" fillId="0" borderId="41" xfId="0" applyNumberFormat="1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center" vertical="center"/>
    </xf>
    <xf numFmtId="176" fontId="14" fillId="0" borderId="46" xfId="0" applyNumberFormat="1" applyFont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176" fontId="14" fillId="0" borderId="27" xfId="0" applyNumberFormat="1" applyFont="1" applyFill="1" applyBorder="1" applyAlignment="1">
      <alignment horizontal="center" vertical="center" wrapText="1"/>
    </xf>
    <xf numFmtId="176" fontId="13" fillId="33" borderId="27" xfId="0" applyNumberFormat="1" applyFont="1" applyFill="1" applyBorder="1" applyAlignment="1">
      <alignment horizontal="center" vertical="center"/>
    </xf>
    <xf numFmtId="176" fontId="14" fillId="0" borderId="72" xfId="0" applyNumberFormat="1" applyFont="1" applyBorder="1" applyAlignment="1">
      <alignment horizontal="center" vertical="center" wrapText="1"/>
    </xf>
    <xf numFmtId="176" fontId="14" fillId="0" borderId="73" xfId="0" applyNumberFormat="1" applyFont="1" applyBorder="1" applyAlignment="1">
      <alignment horizontal="center" vertical="center" wrapText="1"/>
    </xf>
    <xf numFmtId="176" fontId="14" fillId="0" borderId="27" xfId="0" applyNumberFormat="1" applyFont="1" applyBorder="1" applyAlignment="1">
      <alignment horizontal="center" vertical="center" wrapText="1"/>
    </xf>
    <xf numFmtId="176" fontId="14" fillId="0" borderId="32" xfId="0" applyNumberFormat="1" applyFont="1" applyBorder="1" applyAlignment="1">
      <alignment horizontal="center" vertical="center" wrapText="1"/>
    </xf>
    <xf numFmtId="41" fontId="11" fillId="0" borderId="17" xfId="48" applyFont="1" applyBorder="1" applyAlignment="1">
      <alignment horizontal="right" vertical="center"/>
    </xf>
    <xf numFmtId="41" fontId="11" fillId="0" borderId="41" xfId="48" applyFont="1" applyBorder="1" applyAlignment="1">
      <alignment horizontal="right" vertical="center"/>
    </xf>
    <xf numFmtId="41" fontId="54" fillId="0" borderId="17" xfId="48" applyFont="1" applyBorder="1" applyAlignment="1">
      <alignment horizontal="right" vertical="center"/>
    </xf>
    <xf numFmtId="41" fontId="54" fillId="0" borderId="41" xfId="48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center" vertical="center"/>
    </xf>
    <xf numFmtId="41" fontId="0" fillId="0" borderId="74" xfId="48" applyNumberFormat="1" applyFont="1" applyBorder="1" applyAlignment="1">
      <alignment horizontal="center" vertical="center"/>
    </xf>
    <xf numFmtId="41" fontId="54" fillId="0" borderId="17" xfId="48" applyNumberFormat="1" applyFont="1" applyBorder="1" applyAlignment="1">
      <alignment horizontal="center" vertical="center"/>
    </xf>
    <xf numFmtId="41" fontId="54" fillId="0" borderId="74" xfId="48" applyNumberFormat="1" applyFont="1" applyBorder="1" applyAlignment="1">
      <alignment horizontal="center" vertical="center"/>
    </xf>
    <xf numFmtId="41" fontId="11" fillId="0" borderId="13" xfId="48" applyNumberFormat="1" applyFont="1" applyBorder="1" applyAlignment="1">
      <alignment horizontal="center" vertical="center"/>
    </xf>
    <xf numFmtId="41" fontId="11" fillId="0" borderId="34" xfId="48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0" fillId="0" borderId="17" xfId="48" applyFont="1" applyBorder="1" applyAlignment="1">
      <alignment horizontal="right" vertical="center"/>
    </xf>
    <xf numFmtId="41" fontId="0" fillId="0" borderId="41" xfId="48" applyFont="1" applyBorder="1" applyAlignment="1">
      <alignment horizontal="right" vertical="center"/>
    </xf>
    <xf numFmtId="0" fontId="0" fillId="0" borderId="7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11" fillId="0" borderId="17" xfId="48" applyNumberFormat="1" applyFont="1" applyBorder="1" applyAlignment="1">
      <alignment horizontal="center" vertical="center"/>
    </xf>
    <xf numFmtId="41" fontId="11" fillId="0" borderId="74" xfId="48" applyNumberFormat="1" applyFont="1" applyBorder="1" applyAlignment="1">
      <alignment horizontal="center" vertical="center"/>
    </xf>
    <xf numFmtId="41" fontId="11" fillId="0" borderId="17" xfId="48" applyFont="1" applyBorder="1" applyAlignment="1">
      <alignment horizontal="center" vertical="center"/>
    </xf>
    <xf numFmtId="41" fontId="11" fillId="0" borderId="74" xfId="48" applyFont="1" applyBorder="1" applyAlignment="1">
      <alignment horizontal="center" vertical="center"/>
    </xf>
    <xf numFmtId="41" fontId="54" fillId="0" borderId="17" xfId="48" applyFont="1" applyBorder="1" applyAlignment="1">
      <alignment horizontal="center" vertical="center"/>
    </xf>
    <xf numFmtId="41" fontId="54" fillId="0" borderId="74" xfId="48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1" fontId="0" fillId="0" borderId="75" xfId="48" applyFont="1" applyBorder="1" applyAlignment="1">
      <alignment horizontal="center" vertical="center"/>
    </xf>
    <xf numFmtId="41" fontId="0" fillId="0" borderId="20" xfId="48" applyFont="1" applyBorder="1" applyAlignment="1">
      <alignment horizontal="center" vertical="center"/>
    </xf>
    <xf numFmtId="41" fontId="54" fillId="0" borderId="13" xfId="48" applyNumberFormat="1" applyFont="1" applyBorder="1" applyAlignment="1">
      <alignment horizontal="center" vertical="center"/>
    </xf>
    <xf numFmtId="41" fontId="54" fillId="0" borderId="34" xfId="48" applyNumberFormat="1" applyFont="1" applyBorder="1" applyAlignment="1">
      <alignment horizontal="center" vertical="center"/>
    </xf>
    <xf numFmtId="41" fontId="11" fillId="0" borderId="74" xfId="48" applyFont="1" applyBorder="1" applyAlignment="1">
      <alignment horizontal="right" vertical="center"/>
    </xf>
    <xf numFmtId="0" fontId="11" fillId="0" borderId="41" xfId="0" applyFont="1" applyBorder="1" applyAlignment="1">
      <alignment vertical="center"/>
    </xf>
    <xf numFmtId="41" fontId="11" fillId="0" borderId="41" xfId="48" applyFont="1" applyBorder="1" applyAlignment="1">
      <alignment horizontal="center" vertical="center"/>
    </xf>
    <xf numFmtId="41" fontId="11" fillId="35" borderId="17" xfId="48" applyFont="1" applyFill="1" applyBorder="1" applyAlignment="1">
      <alignment horizontal="center" vertical="center"/>
    </xf>
    <xf numFmtId="41" fontId="11" fillId="35" borderId="41" xfId="48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54" fillId="0" borderId="4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1" fontId="54" fillId="0" borderId="41" xfId="48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5" xfId="0" applyBorder="1" applyAlignment="1">
      <alignment horizontal="right" vertical="center"/>
    </xf>
    <xf numFmtId="41" fontId="0" fillId="0" borderId="17" xfId="48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41" fontId="0" fillId="0" borderId="41" xfId="48" applyFont="1" applyBorder="1" applyAlignment="1">
      <alignment horizontal="center" vertical="center"/>
    </xf>
    <xf numFmtId="41" fontId="11" fillId="0" borderId="13" xfId="48" applyFont="1" applyBorder="1" applyAlignment="1">
      <alignment horizontal="center" vertical="center"/>
    </xf>
    <xf numFmtId="41" fontId="11" fillId="0" borderId="34" xfId="48" applyFont="1" applyBorder="1" applyAlignment="1">
      <alignment horizontal="center" vertical="center"/>
    </xf>
    <xf numFmtId="41" fontId="54" fillId="0" borderId="12" xfId="48" applyFont="1" applyBorder="1" applyAlignment="1">
      <alignment horizontal="center" vertical="center"/>
    </xf>
    <xf numFmtId="0" fontId="54" fillId="0" borderId="49" xfId="0" applyFont="1" applyBorder="1" applyAlignment="1">
      <alignment vertical="center"/>
    </xf>
    <xf numFmtId="41" fontId="0" fillId="0" borderId="74" xfId="48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41" fontId="0" fillId="0" borderId="24" xfId="48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41" fontId="0" fillId="0" borderId="55" xfId="48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1" fontId="0" fillId="0" borderId="24" xfId="48" applyNumberFormat="1" applyFont="1" applyBorder="1" applyAlignment="1">
      <alignment horizontal="center" vertical="center"/>
    </xf>
    <xf numFmtId="41" fontId="0" fillId="0" borderId="80" xfId="48" applyNumberFormat="1" applyFont="1" applyBorder="1" applyAlignment="1">
      <alignment horizontal="center" vertical="center"/>
    </xf>
    <xf numFmtId="41" fontId="11" fillId="0" borderId="24" xfId="48" applyFont="1" applyBorder="1" applyAlignment="1">
      <alignment horizontal="center" vertical="center"/>
    </xf>
    <xf numFmtId="41" fontId="11" fillId="0" borderId="65" xfId="48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1" fontId="11" fillId="0" borderId="12" xfId="48" applyFont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55" fillId="0" borderId="27" xfId="0" applyFont="1" applyBorder="1" applyAlignment="1">
      <alignment horizontal="center" vertical="center"/>
    </xf>
    <xf numFmtId="0" fontId="55" fillId="0" borderId="27" xfId="0" applyFont="1" applyBorder="1" applyAlignment="1">
      <alignment vertical="center"/>
    </xf>
    <xf numFmtId="0" fontId="55" fillId="0" borderId="39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5" fillId="0" borderId="56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85" zoomScaleNormal="85" zoomScalePageLayoutView="0" workbookViewId="0" topLeftCell="A10">
      <selection activeCell="G16" sqref="G16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5.625" style="0" customWidth="1"/>
    <col min="8" max="8" width="2.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61.5" customHeight="1">
      <c r="A1" s="113" t="s">
        <v>73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39.75" customHeight="1" thickBot="1">
      <c r="A2" s="120" t="s">
        <v>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33" customHeight="1">
      <c r="A3" s="117" t="s">
        <v>17</v>
      </c>
      <c r="B3" s="118"/>
      <c r="C3" s="118"/>
      <c r="D3" s="118"/>
      <c r="E3" s="118"/>
      <c r="F3" s="119"/>
      <c r="G3" s="114" t="s">
        <v>71</v>
      </c>
      <c r="H3" s="115"/>
      <c r="I3" s="115"/>
      <c r="J3" s="115"/>
      <c r="K3" s="115"/>
      <c r="L3" s="115"/>
      <c r="M3" s="116"/>
    </row>
    <row r="4" spans="1:13" ht="33" customHeight="1">
      <c r="A4" s="121" t="s">
        <v>37</v>
      </c>
      <c r="B4" s="122"/>
      <c r="C4" s="123"/>
      <c r="D4" s="51" t="s">
        <v>74</v>
      </c>
      <c r="E4" s="51" t="s">
        <v>74</v>
      </c>
      <c r="F4" s="52" t="s">
        <v>38</v>
      </c>
      <c r="G4" s="127" t="s">
        <v>39</v>
      </c>
      <c r="H4" s="122"/>
      <c r="I4" s="122"/>
      <c r="J4" s="123"/>
      <c r="K4" s="51" t="s">
        <v>74</v>
      </c>
      <c r="L4" s="51" t="s">
        <v>74</v>
      </c>
      <c r="M4" s="53" t="s">
        <v>38</v>
      </c>
    </row>
    <row r="5" spans="1:13" ht="33" customHeight="1" thickBot="1">
      <c r="A5" s="124"/>
      <c r="B5" s="125"/>
      <c r="C5" s="126"/>
      <c r="D5" s="54" t="s">
        <v>40</v>
      </c>
      <c r="E5" s="54" t="s">
        <v>41</v>
      </c>
      <c r="F5" s="55" t="s">
        <v>42</v>
      </c>
      <c r="G5" s="128"/>
      <c r="H5" s="125"/>
      <c r="I5" s="125"/>
      <c r="J5" s="126"/>
      <c r="K5" s="54" t="s">
        <v>40</v>
      </c>
      <c r="L5" s="54" t="s">
        <v>41</v>
      </c>
      <c r="M5" s="56" t="s">
        <v>42</v>
      </c>
    </row>
    <row r="6" spans="1:13" ht="33" customHeight="1" thickTop="1">
      <c r="A6" s="133" t="s">
        <v>43</v>
      </c>
      <c r="B6" s="134"/>
      <c r="C6" s="134"/>
      <c r="D6" s="57">
        <f>D7+D9+D13</f>
        <v>64740000</v>
      </c>
      <c r="E6" s="57">
        <f>E7+E9+E13</f>
        <v>66673245</v>
      </c>
      <c r="F6" s="95">
        <f>E6-D6</f>
        <v>1933245</v>
      </c>
      <c r="G6" s="135" t="s">
        <v>44</v>
      </c>
      <c r="H6" s="134"/>
      <c r="I6" s="134"/>
      <c r="J6" s="136"/>
      <c r="K6" s="57">
        <f>K7+K10+K12+K14</f>
        <v>64740000</v>
      </c>
      <c r="L6" s="57">
        <f>L7+L10+L12+L14</f>
        <v>66673245</v>
      </c>
      <c r="M6" s="96">
        <f aca="true" t="shared" si="0" ref="M6:M15">L6-K6</f>
        <v>1933245</v>
      </c>
    </row>
    <row r="7" spans="1:13" ht="33" customHeight="1">
      <c r="A7" s="139" t="s">
        <v>45</v>
      </c>
      <c r="B7" s="58" t="s">
        <v>0</v>
      </c>
      <c r="C7" s="59"/>
      <c r="D7" s="60">
        <f>D8</f>
        <v>61500000</v>
      </c>
      <c r="E7" s="60">
        <f>E8</f>
        <v>61500000</v>
      </c>
      <c r="F7" s="61">
        <f>E7-D7</f>
        <v>0</v>
      </c>
      <c r="G7" s="137" t="s">
        <v>46</v>
      </c>
      <c r="H7" s="138"/>
      <c r="I7" s="129" t="s">
        <v>47</v>
      </c>
      <c r="J7" s="130"/>
      <c r="K7" s="62">
        <f>K8+K9</f>
        <v>47253000</v>
      </c>
      <c r="L7" s="62">
        <f>L8+L9</f>
        <v>47341790</v>
      </c>
      <c r="M7" s="82">
        <f t="shared" si="0"/>
        <v>88790</v>
      </c>
    </row>
    <row r="8" spans="1:13" ht="33" customHeight="1">
      <c r="A8" s="140"/>
      <c r="B8" s="63" t="s">
        <v>48</v>
      </c>
      <c r="C8" s="64" t="s">
        <v>49</v>
      </c>
      <c r="D8" s="65">
        <v>61500000</v>
      </c>
      <c r="E8" s="65">
        <v>61500000</v>
      </c>
      <c r="F8" s="66">
        <f>E8-D8</f>
        <v>0</v>
      </c>
      <c r="G8" s="151"/>
      <c r="H8" s="150"/>
      <c r="I8" s="149" t="s">
        <v>57</v>
      </c>
      <c r="J8" s="150"/>
      <c r="K8" s="67">
        <v>47253000</v>
      </c>
      <c r="L8" s="67">
        <v>47271390</v>
      </c>
      <c r="M8" s="99">
        <f t="shared" si="0"/>
        <v>18390</v>
      </c>
    </row>
    <row r="9" spans="1:13" ht="33" customHeight="1">
      <c r="A9" s="139" t="s">
        <v>66</v>
      </c>
      <c r="B9" s="131" t="s">
        <v>30</v>
      </c>
      <c r="C9" s="132"/>
      <c r="D9" s="62">
        <f>D10+D12+D11</f>
        <v>3240000</v>
      </c>
      <c r="E9" s="62">
        <f>E10+E11+E12</f>
        <v>5158690</v>
      </c>
      <c r="F9" s="82">
        <f>E9-D9</f>
        <v>1918690</v>
      </c>
      <c r="G9" s="147"/>
      <c r="H9" s="148"/>
      <c r="I9" s="145" t="s">
        <v>87</v>
      </c>
      <c r="J9" s="146"/>
      <c r="K9" s="68">
        <v>0</v>
      </c>
      <c r="L9" s="68">
        <v>70400</v>
      </c>
      <c r="M9" s="97">
        <f t="shared" si="0"/>
        <v>70400</v>
      </c>
    </row>
    <row r="10" spans="1:13" ht="33" customHeight="1">
      <c r="A10" s="140"/>
      <c r="B10" s="142" t="s">
        <v>67</v>
      </c>
      <c r="C10" s="84" t="s">
        <v>68</v>
      </c>
      <c r="D10" s="65">
        <v>0</v>
      </c>
      <c r="E10" s="65">
        <v>55590</v>
      </c>
      <c r="F10" s="94">
        <f>E10-D10</f>
        <v>55590</v>
      </c>
      <c r="G10" s="152" t="s">
        <v>51</v>
      </c>
      <c r="H10" s="153"/>
      <c r="I10" s="131" t="s">
        <v>47</v>
      </c>
      <c r="J10" s="132"/>
      <c r="K10" s="62">
        <f>K11</f>
        <v>14987000</v>
      </c>
      <c r="L10" s="62">
        <f>L11</f>
        <v>16585900</v>
      </c>
      <c r="M10" s="82">
        <f t="shared" si="0"/>
        <v>1598900</v>
      </c>
    </row>
    <row r="11" spans="1:13" ht="33" customHeight="1">
      <c r="A11" s="140"/>
      <c r="B11" s="143"/>
      <c r="C11" s="83" t="s">
        <v>69</v>
      </c>
      <c r="D11" s="86">
        <v>0</v>
      </c>
      <c r="E11" s="87">
        <v>103100</v>
      </c>
      <c r="F11" s="94">
        <f>E11-D11</f>
        <v>103100</v>
      </c>
      <c r="G11" s="72"/>
      <c r="H11" s="73"/>
      <c r="I11" s="145" t="s">
        <v>14</v>
      </c>
      <c r="J11" s="146"/>
      <c r="K11" s="68">
        <v>14987000</v>
      </c>
      <c r="L11" s="68">
        <v>16585900</v>
      </c>
      <c r="M11" s="97">
        <f t="shared" si="0"/>
        <v>1598900</v>
      </c>
    </row>
    <row r="12" spans="1:13" ht="33" customHeight="1">
      <c r="A12" s="141"/>
      <c r="B12" s="144"/>
      <c r="C12" s="85" t="s">
        <v>90</v>
      </c>
      <c r="D12" s="86">
        <v>3240000</v>
      </c>
      <c r="E12" s="87">
        <v>5000000</v>
      </c>
      <c r="F12" s="94">
        <f>E12-D12</f>
        <v>1760000</v>
      </c>
      <c r="G12" s="152" t="s">
        <v>88</v>
      </c>
      <c r="H12" s="153"/>
      <c r="I12" s="131" t="s">
        <v>47</v>
      </c>
      <c r="J12" s="132"/>
      <c r="K12" s="62">
        <f>K13</f>
        <v>2500000</v>
      </c>
      <c r="L12" s="62">
        <f>L13</f>
        <v>2500000</v>
      </c>
      <c r="M12" s="100">
        <f t="shared" si="0"/>
        <v>0</v>
      </c>
    </row>
    <row r="13" spans="1:13" ht="33" customHeight="1">
      <c r="A13" s="156" t="s">
        <v>50</v>
      </c>
      <c r="B13" s="155" t="s">
        <v>1</v>
      </c>
      <c r="C13" s="155"/>
      <c r="D13" s="62">
        <f>D14+D15</f>
        <v>0</v>
      </c>
      <c r="E13" s="62">
        <f>E14+E15</f>
        <v>14555</v>
      </c>
      <c r="F13" s="7">
        <f>E13-D13</f>
        <v>14555</v>
      </c>
      <c r="G13" s="72"/>
      <c r="H13" s="73"/>
      <c r="I13" s="145" t="s">
        <v>89</v>
      </c>
      <c r="J13" s="146"/>
      <c r="K13" s="68">
        <v>2500000</v>
      </c>
      <c r="L13" s="68">
        <v>2500000</v>
      </c>
      <c r="M13" s="101">
        <f t="shared" si="0"/>
        <v>0</v>
      </c>
    </row>
    <row r="14" spans="1:13" ht="33" customHeight="1">
      <c r="A14" s="156"/>
      <c r="B14" s="158" t="s">
        <v>18</v>
      </c>
      <c r="C14" s="64" t="s">
        <v>52</v>
      </c>
      <c r="D14" s="65">
        <v>0</v>
      </c>
      <c r="E14" s="65">
        <v>12533</v>
      </c>
      <c r="F14" s="94">
        <f>E14-D14</f>
        <v>12533</v>
      </c>
      <c r="G14" s="152" t="s">
        <v>53</v>
      </c>
      <c r="H14" s="153"/>
      <c r="I14" s="131" t="s">
        <v>47</v>
      </c>
      <c r="J14" s="132"/>
      <c r="K14" s="69">
        <f>K15+K16</f>
        <v>0</v>
      </c>
      <c r="L14" s="69">
        <f>L15+L16</f>
        <v>245555</v>
      </c>
      <c r="M14" s="12">
        <f t="shared" si="0"/>
        <v>245555</v>
      </c>
    </row>
    <row r="15" spans="1:13" ht="33" customHeight="1" thickBot="1">
      <c r="A15" s="157"/>
      <c r="B15" s="159"/>
      <c r="C15" s="102" t="s">
        <v>92</v>
      </c>
      <c r="D15" s="103">
        <v>0</v>
      </c>
      <c r="E15" s="103">
        <v>2022</v>
      </c>
      <c r="F15" s="104">
        <f>E15-D15</f>
        <v>2022</v>
      </c>
      <c r="G15" s="105"/>
      <c r="H15" s="106"/>
      <c r="I15" s="154" t="s">
        <v>56</v>
      </c>
      <c r="J15" s="154"/>
      <c r="K15" s="68">
        <v>0</v>
      </c>
      <c r="L15" s="68">
        <v>12533</v>
      </c>
      <c r="M15" s="97">
        <f t="shared" si="0"/>
        <v>12533</v>
      </c>
    </row>
    <row r="16" spans="1:13" ht="32.25" customHeight="1" thickBot="1">
      <c r="A16" s="1"/>
      <c r="B16" s="1"/>
      <c r="C16" s="1"/>
      <c r="D16" s="1"/>
      <c r="E16" s="1"/>
      <c r="F16" s="1"/>
      <c r="G16" s="107"/>
      <c r="H16" s="108"/>
      <c r="I16" s="111" t="s">
        <v>94</v>
      </c>
      <c r="J16" s="112"/>
      <c r="K16" s="109">
        <v>0</v>
      </c>
      <c r="L16" s="109">
        <v>233022</v>
      </c>
      <c r="M16" s="110">
        <f>L16-K16</f>
        <v>233022</v>
      </c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spans="1:6" ht="16.5">
      <c r="A20" s="1"/>
      <c r="B20" s="1"/>
      <c r="C20" s="1"/>
      <c r="D20" s="1"/>
      <c r="E20" s="1"/>
      <c r="F20" s="1"/>
    </row>
    <row r="21" spans="1:6" ht="16.5">
      <c r="A21" s="1"/>
      <c r="B21" s="1"/>
      <c r="C21" s="1"/>
      <c r="D21" s="1"/>
      <c r="E21" s="1"/>
      <c r="F21" s="1"/>
    </row>
    <row r="22" spans="1:6" ht="16.5">
      <c r="A22" s="1"/>
      <c r="B22" s="1"/>
      <c r="C22" s="1"/>
      <c r="D22" s="1"/>
      <c r="E22" s="1"/>
      <c r="F22" s="1"/>
    </row>
    <row r="23" spans="1:6" ht="16.5">
      <c r="A23" s="1"/>
      <c r="B23" s="1"/>
      <c r="C23" s="1"/>
      <c r="D23" s="1"/>
      <c r="E23" s="1"/>
      <c r="F23" s="1"/>
    </row>
    <row r="24" ht="14.25" customHeight="1"/>
    <row r="25" ht="13.5" customHeight="1"/>
    <row r="26" ht="13.5" customHeight="1"/>
    <row r="27" ht="12.75" customHeight="1"/>
    <row r="28" ht="13.5" customHeight="1"/>
  </sheetData>
  <sheetProtection/>
  <mergeCells count="31">
    <mergeCell ref="I15:J15"/>
    <mergeCell ref="B13:C13"/>
    <mergeCell ref="A13:A15"/>
    <mergeCell ref="B14:B15"/>
    <mergeCell ref="I8:J8"/>
    <mergeCell ref="G8:H8"/>
    <mergeCell ref="I14:J14"/>
    <mergeCell ref="G10:H10"/>
    <mergeCell ref="I13:J13"/>
    <mergeCell ref="G12:H12"/>
    <mergeCell ref="G14:H14"/>
    <mergeCell ref="G6:J6"/>
    <mergeCell ref="G7:H7"/>
    <mergeCell ref="I10:J10"/>
    <mergeCell ref="A9:A12"/>
    <mergeCell ref="B10:B12"/>
    <mergeCell ref="I12:J12"/>
    <mergeCell ref="A7:A8"/>
    <mergeCell ref="I11:J11"/>
    <mergeCell ref="I9:J9"/>
    <mergeCell ref="G9:H9"/>
    <mergeCell ref="I16:J16"/>
    <mergeCell ref="A1:M1"/>
    <mergeCell ref="G3:M3"/>
    <mergeCell ref="A3:F3"/>
    <mergeCell ref="A2:M2"/>
    <mergeCell ref="A4:C5"/>
    <mergeCell ref="G4:J5"/>
    <mergeCell ref="I7:J7"/>
    <mergeCell ref="B9:C9"/>
    <mergeCell ref="A6:C6"/>
  </mergeCells>
  <printOptions horizontalCentered="1" verticalCentered="1"/>
  <pageMargins left="0.4724409448818898" right="0.1968503937007874" top="0.11811023622047245" bottom="0.15748031496062992" header="0.11811023622047245" footer="0.11811023622047245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85" zoomScaleSheetLayoutView="85" zoomScalePageLayoutView="0" workbookViewId="0" topLeftCell="A13">
      <selection activeCell="H18" sqref="H18:I18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2" customWidth="1"/>
    <col min="8" max="8" width="8.625" style="0" customWidth="1"/>
    <col min="9" max="9" width="13.50390625" style="0" customWidth="1"/>
    <col min="10" max="10" width="8.625" style="3" customWidth="1"/>
    <col min="11" max="11" width="12.50390625" style="89" customWidth="1"/>
    <col min="12" max="12" width="8.625" style="3" customWidth="1"/>
    <col min="13" max="13" width="12.50390625" style="3" customWidth="1"/>
    <col min="14" max="14" width="23.125" style="5" customWidth="1"/>
    <col min="15" max="15" width="8.25390625" style="0" customWidth="1"/>
    <col min="16" max="16" width="11.25390625" style="0" customWidth="1"/>
  </cols>
  <sheetData>
    <row r="1" spans="1:15" ht="39.75" customHeight="1">
      <c r="A1" s="224" t="s">
        <v>75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8:15" ht="17.25" thickBot="1">
      <c r="H2" s="219"/>
      <c r="I2" s="219"/>
      <c r="J2" s="218"/>
      <c r="K2" s="218"/>
      <c r="L2" s="6"/>
      <c r="M2" s="6"/>
      <c r="N2" s="204" t="s">
        <v>54</v>
      </c>
      <c r="O2" s="204"/>
    </row>
    <row r="3" spans="1:15" ht="19.5" customHeight="1" thickBot="1">
      <c r="A3" s="184" t="s">
        <v>7</v>
      </c>
      <c r="B3" s="185"/>
      <c r="C3" s="176" t="s">
        <v>3</v>
      </c>
      <c r="D3" s="185"/>
      <c r="E3" s="176" t="s">
        <v>4</v>
      </c>
      <c r="F3" s="185"/>
      <c r="G3" s="17" t="s">
        <v>6</v>
      </c>
      <c r="H3" s="176" t="s">
        <v>5</v>
      </c>
      <c r="I3" s="185"/>
      <c r="J3" s="186" t="s">
        <v>16</v>
      </c>
      <c r="K3" s="187"/>
      <c r="L3" s="186" t="s">
        <v>18</v>
      </c>
      <c r="M3" s="187"/>
      <c r="N3" s="176" t="s">
        <v>1</v>
      </c>
      <c r="O3" s="177"/>
    </row>
    <row r="4" spans="1:15" ht="19.5" customHeight="1" thickTop="1">
      <c r="A4" s="217" t="s">
        <v>2</v>
      </c>
      <c r="B4" s="214"/>
      <c r="C4" s="213" t="s">
        <v>58</v>
      </c>
      <c r="D4" s="214"/>
      <c r="E4" s="213" t="s">
        <v>59</v>
      </c>
      <c r="F4" s="214"/>
      <c r="G4" s="21" t="s">
        <v>8</v>
      </c>
      <c r="H4" s="215">
        <v>39641920</v>
      </c>
      <c r="I4" s="216"/>
      <c r="J4" s="222">
        <v>0</v>
      </c>
      <c r="K4" s="223"/>
      <c r="L4" s="222">
        <v>0</v>
      </c>
      <c r="M4" s="223"/>
      <c r="N4" s="220">
        <f>SUM(H4:M4)</f>
        <v>39641920</v>
      </c>
      <c r="O4" s="221"/>
    </row>
    <row r="5" spans="1:15" ht="19.5" customHeight="1">
      <c r="A5" s="25"/>
      <c r="B5" s="26"/>
      <c r="C5" s="27"/>
      <c r="D5" s="26"/>
      <c r="E5" s="172"/>
      <c r="F5" s="173"/>
      <c r="G5" s="28" t="s">
        <v>9</v>
      </c>
      <c r="H5" s="205">
        <v>39641920</v>
      </c>
      <c r="I5" s="206"/>
      <c r="J5" s="180">
        <v>0</v>
      </c>
      <c r="K5" s="192"/>
      <c r="L5" s="180">
        <v>0</v>
      </c>
      <c r="M5" s="192"/>
      <c r="N5" s="164">
        <f>SUM(H5:M5)</f>
        <v>39641920</v>
      </c>
      <c r="O5" s="165"/>
    </row>
    <row r="6" spans="1:15" ht="19.5" customHeight="1">
      <c r="A6" s="25"/>
      <c r="B6" s="26"/>
      <c r="C6" s="27"/>
      <c r="D6" s="26"/>
      <c r="E6" s="201"/>
      <c r="F6" s="203"/>
      <c r="G6" s="28" t="s">
        <v>10</v>
      </c>
      <c r="H6" s="180">
        <f>H5-H4</f>
        <v>0</v>
      </c>
      <c r="I6" s="191"/>
      <c r="J6" s="180">
        <f>AVERAGE(J4-J5)</f>
        <v>0</v>
      </c>
      <c r="K6" s="192"/>
      <c r="L6" s="180">
        <v>0</v>
      </c>
      <c r="M6" s="192"/>
      <c r="N6" s="178">
        <f>N5-N4</f>
        <v>0</v>
      </c>
      <c r="O6" s="179"/>
    </row>
    <row r="7" spans="1:15" ht="19.5" customHeight="1">
      <c r="A7" s="25"/>
      <c r="B7" s="26"/>
      <c r="C7" s="27"/>
      <c r="D7" s="35"/>
      <c r="E7" s="197" t="s">
        <v>65</v>
      </c>
      <c r="F7" s="171"/>
      <c r="G7" s="28" t="s">
        <v>8</v>
      </c>
      <c r="H7" s="180">
        <v>2548080</v>
      </c>
      <c r="I7" s="192"/>
      <c r="J7" s="180">
        <v>0</v>
      </c>
      <c r="K7" s="192"/>
      <c r="L7" s="180">
        <v>0</v>
      </c>
      <c r="M7" s="192"/>
      <c r="N7" s="178">
        <f>SUM(H7:M7)</f>
        <v>2548080</v>
      </c>
      <c r="O7" s="179"/>
    </row>
    <row r="8" spans="1:15" ht="19.5" customHeight="1">
      <c r="A8" s="25"/>
      <c r="B8" s="26"/>
      <c r="C8" s="27"/>
      <c r="D8" s="35"/>
      <c r="E8" s="15"/>
      <c r="F8" s="16"/>
      <c r="G8" s="28" t="s">
        <v>9</v>
      </c>
      <c r="H8" s="180">
        <v>2548080</v>
      </c>
      <c r="I8" s="192"/>
      <c r="J8" s="193">
        <v>0</v>
      </c>
      <c r="K8" s="194"/>
      <c r="L8" s="180">
        <v>0</v>
      </c>
      <c r="M8" s="192"/>
      <c r="N8" s="178">
        <f>SUM(H8:M8)</f>
        <v>2548080</v>
      </c>
      <c r="O8" s="179"/>
    </row>
    <row r="9" spans="1:15" ht="19.5" customHeight="1">
      <c r="A9" s="25"/>
      <c r="B9" s="26"/>
      <c r="C9" s="27"/>
      <c r="D9" s="35"/>
      <c r="E9" s="15"/>
      <c r="F9" s="16"/>
      <c r="G9" s="71" t="s">
        <v>10</v>
      </c>
      <c r="H9" s="180">
        <f>H8-H7</f>
        <v>0</v>
      </c>
      <c r="I9" s="191"/>
      <c r="J9" s="180">
        <f>J8-J7</f>
        <v>0</v>
      </c>
      <c r="K9" s="191"/>
      <c r="L9" s="180">
        <v>0</v>
      </c>
      <c r="M9" s="192"/>
      <c r="N9" s="178">
        <f>N8-N7</f>
        <v>0</v>
      </c>
      <c r="O9" s="179"/>
    </row>
    <row r="10" spans="1:15" ht="19.5" customHeight="1">
      <c r="A10" s="25"/>
      <c r="B10" s="26"/>
      <c r="C10" s="27"/>
      <c r="D10" s="35"/>
      <c r="E10" s="197" t="s">
        <v>76</v>
      </c>
      <c r="F10" s="171"/>
      <c r="G10" s="28" t="s">
        <v>8</v>
      </c>
      <c r="H10" s="160">
        <v>963650</v>
      </c>
      <c r="I10" s="161"/>
      <c r="J10" s="160"/>
      <c r="K10" s="161"/>
      <c r="L10" s="160"/>
      <c r="M10" s="161"/>
      <c r="N10" s="178">
        <f>SUM(H10:M10)</f>
        <v>963650</v>
      </c>
      <c r="O10" s="179"/>
    </row>
    <row r="11" spans="1:15" ht="19.5" customHeight="1">
      <c r="A11" s="25"/>
      <c r="B11" s="26"/>
      <c r="C11" s="27"/>
      <c r="D11" s="35"/>
      <c r="E11" s="15"/>
      <c r="F11" s="16"/>
      <c r="G11" s="28" t="s">
        <v>9</v>
      </c>
      <c r="H11" s="160">
        <v>963650</v>
      </c>
      <c r="I11" s="161"/>
      <c r="J11" s="160"/>
      <c r="K11" s="161"/>
      <c r="L11" s="160"/>
      <c r="M11" s="161"/>
      <c r="N11" s="178">
        <f>SUM(H11:M11)</f>
        <v>963650</v>
      </c>
      <c r="O11" s="179"/>
    </row>
    <row r="12" spans="1:15" ht="19.5" customHeight="1">
      <c r="A12" s="25"/>
      <c r="B12" s="26"/>
      <c r="C12" s="27"/>
      <c r="D12" s="35"/>
      <c r="E12" s="15"/>
      <c r="F12" s="16"/>
      <c r="G12" s="71" t="s">
        <v>10</v>
      </c>
      <c r="H12" s="180">
        <f>H11-H10</f>
        <v>0</v>
      </c>
      <c r="I12" s="191"/>
      <c r="J12" s="180">
        <f>J11-J10</f>
        <v>0</v>
      </c>
      <c r="K12" s="191"/>
      <c r="L12" s="180">
        <v>0</v>
      </c>
      <c r="M12" s="192"/>
      <c r="N12" s="178">
        <f>N11-N10</f>
        <v>0</v>
      </c>
      <c r="O12" s="179"/>
    </row>
    <row r="13" spans="1:15" ht="19.5" customHeight="1">
      <c r="A13" s="25"/>
      <c r="B13" s="26"/>
      <c r="C13" s="27"/>
      <c r="D13" s="35"/>
      <c r="E13" s="197" t="s">
        <v>60</v>
      </c>
      <c r="F13" s="171"/>
      <c r="G13" s="28" t="s">
        <v>8</v>
      </c>
      <c r="H13" s="180">
        <v>4099350</v>
      </c>
      <c r="I13" s="192"/>
      <c r="J13" s="180">
        <v>0</v>
      </c>
      <c r="K13" s="192"/>
      <c r="L13" s="180">
        <v>0</v>
      </c>
      <c r="M13" s="192"/>
      <c r="N13" s="178">
        <f>SUM(H13:M13)</f>
        <v>4099350</v>
      </c>
      <c r="O13" s="179"/>
    </row>
    <row r="14" spans="1:15" ht="19.5" customHeight="1">
      <c r="A14" s="25"/>
      <c r="B14" s="26"/>
      <c r="C14" s="27"/>
      <c r="D14" s="35"/>
      <c r="E14" s="15"/>
      <c r="F14" s="16"/>
      <c r="G14" s="28" t="s">
        <v>9</v>
      </c>
      <c r="H14" s="180">
        <v>4099350</v>
      </c>
      <c r="I14" s="192"/>
      <c r="J14" s="193">
        <v>18390</v>
      </c>
      <c r="K14" s="194"/>
      <c r="L14" s="180">
        <v>0</v>
      </c>
      <c r="M14" s="192"/>
      <c r="N14" s="178">
        <f>SUM(H14:M14)</f>
        <v>4117740</v>
      </c>
      <c r="O14" s="179"/>
    </row>
    <row r="15" spans="1:15" ht="19.5" customHeight="1">
      <c r="A15" s="25"/>
      <c r="B15" s="26"/>
      <c r="C15" s="27"/>
      <c r="D15" s="35"/>
      <c r="E15" s="39"/>
      <c r="F15" s="32"/>
      <c r="G15" s="71" t="s">
        <v>10</v>
      </c>
      <c r="H15" s="180">
        <f>H14-H13</f>
        <v>0</v>
      </c>
      <c r="I15" s="192"/>
      <c r="J15" s="182">
        <f>J14-J13</f>
        <v>18390</v>
      </c>
      <c r="K15" s="198"/>
      <c r="L15" s="180">
        <f>L14-L13</f>
        <v>0</v>
      </c>
      <c r="M15" s="192"/>
      <c r="N15" s="166">
        <f>N14-N13</f>
        <v>18390</v>
      </c>
      <c r="O15" s="167"/>
    </row>
    <row r="16" spans="1:15" ht="19.5" customHeight="1">
      <c r="A16" s="25"/>
      <c r="B16" s="26"/>
      <c r="C16" s="197" t="s">
        <v>11</v>
      </c>
      <c r="D16" s="199"/>
      <c r="E16" s="199"/>
      <c r="F16" s="171"/>
      <c r="G16" s="28" t="s">
        <v>8</v>
      </c>
      <c r="H16" s="180">
        <f>SUM(H4,H7,H10,H13)</f>
        <v>47253000</v>
      </c>
      <c r="I16" s="191"/>
      <c r="J16" s="205">
        <f>SUM(J4,J7,J10,J13)</f>
        <v>0</v>
      </c>
      <c r="K16" s="206"/>
      <c r="L16" s="205">
        <f>SUM(L4,L7,L10,L13)</f>
        <v>0</v>
      </c>
      <c r="M16" s="206"/>
      <c r="N16" s="180">
        <f>SUM(N4,N7,N10,N13)</f>
        <v>47253000</v>
      </c>
      <c r="O16" s="181"/>
    </row>
    <row r="17" spans="1:15" ht="19.5" customHeight="1">
      <c r="A17" s="25"/>
      <c r="B17" s="26"/>
      <c r="C17" s="172"/>
      <c r="D17" s="200"/>
      <c r="E17" s="200"/>
      <c r="F17" s="173"/>
      <c r="G17" s="28" t="s">
        <v>9</v>
      </c>
      <c r="H17" s="180">
        <f>SUM(H5,H8,H11,H14)</f>
        <v>47253000</v>
      </c>
      <c r="I17" s="192"/>
      <c r="J17" s="205">
        <f>SUM(J5,J8,J11,J14)</f>
        <v>18390</v>
      </c>
      <c r="K17" s="207"/>
      <c r="L17" s="205">
        <f>SUM(L5,L8,L11,L14)</f>
        <v>0</v>
      </c>
      <c r="M17" s="207"/>
      <c r="N17" s="180">
        <f>SUM(N5,N8,N11,N14)</f>
        <v>47271390</v>
      </c>
      <c r="O17" s="181"/>
    </row>
    <row r="18" spans="1:15" ht="19.5" customHeight="1">
      <c r="A18" s="25"/>
      <c r="B18" s="26"/>
      <c r="C18" s="172"/>
      <c r="D18" s="200"/>
      <c r="E18" s="200"/>
      <c r="F18" s="173"/>
      <c r="G18" s="71" t="s">
        <v>10</v>
      </c>
      <c r="H18" s="168">
        <f>H17-H16</f>
        <v>0</v>
      </c>
      <c r="I18" s="169"/>
      <c r="J18" s="188">
        <f>J17-J16</f>
        <v>18390</v>
      </c>
      <c r="K18" s="189"/>
      <c r="L18" s="208">
        <f>L17-L16</f>
        <v>0</v>
      </c>
      <c r="M18" s="209"/>
      <c r="N18" s="182">
        <f>N17-N16</f>
        <v>18390</v>
      </c>
      <c r="O18" s="183"/>
    </row>
    <row r="19" spans="1:15" ht="19.5" customHeight="1">
      <c r="A19" s="25"/>
      <c r="B19" s="26"/>
      <c r="C19" s="197" t="s">
        <v>82</v>
      </c>
      <c r="D19" s="171"/>
      <c r="E19" s="197" t="s">
        <v>81</v>
      </c>
      <c r="F19" s="171"/>
      <c r="G19" s="28" t="s">
        <v>8</v>
      </c>
      <c r="H19" s="180">
        <v>0</v>
      </c>
      <c r="I19" s="192"/>
      <c r="J19" s="180">
        <v>0</v>
      </c>
      <c r="K19" s="192"/>
      <c r="L19" s="180">
        <v>0</v>
      </c>
      <c r="M19" s="192"/>
      <c r="N19" s="178">
        <f>SUM(H19:M19)</f>
        <v>0</v>
      </c>
      <c r="O19" s="179"/>
    </row>
    <row r="20" spans="1:15" ht="19.5" customHeight="1">
      <c r="A20" s="25"/>
      <c r="B20" s="26"/>
      <c r="C20" s="15"/>
      <c r="D20" s="36"/>
      <c r="E20" s="15"/>
      <c r="F20" s="16"/>
      <c r="G20" s="28" t="s">
        <v>9</v>
      </c>
      <c r="H20" s="180">
        <v>0</v>
      </c>
      <c r="I20" s="192"/>
      <c r="J20" s="193">
        <v>33200</v>
      </c>
      <c r="K20" s="194"/>
      <c r="L20" s="180">
        <v>0</v>
      </c>
      <c r="M20" s="192"/>
      <c r="N20" s="178">
        <f>SUM(H20:M20)</f>
        <v>33200</v>
      </c>
      <c r="O20" s="179"/>
    </row>
    <row r="21" spans="1:15" ht="19.5" customHeight="1">
      <c r="A21" s="25"/>
      <c r="B21" s="26"/>
      <c r="C21" s="15"/>
      <c r="D21" s="16"/>
      <c r="E21" s="39"/>
      <c r="F21" s="32"/>
      <c r="G21" s="71" t="s">
        <v>10</v>
      </c>
      <c r="H21" s="180">
        <f>H20-H19</f>
        <v>0</v>
      </c>
      <c r="I21" s="191"/>
      <c r="J21" s="182">
        <f>J20-J19</f>
        <v>33200</v>
      </c>
      <c r="K21" s="196"/>
      <c r="L21" s="180">
        <v>0</v>
      </c>
      <c r="M21" s="192"/>
      <c r="N21" s="166">
        <f>N20-N19</f>
        <v>33200</v>
      </c>
      <c r="O21" s="167"/>
    </row>
    <row r="22" spans="1:15" ht="19.5" customHeight="1">
      <c r="A22" s="25"/>
      <c r="B22" s="26"/>
      <c r="C22" s="172"/>
      <c r="D22" s="173"/>
      <c r="E22" s="197" t="s">
        <v>83</v>
      </c>
      <c r="F22" s="171"/>
      <c r="G22" s="28" t="s">
        <v>8</v>
      </c>
      <c r="H22" s="180">
        <v>0</v>
      </c>
      <c r="I22" s="192"/>
      <c r="J22" s="180">
        <v>0</v>
      </c>
      <c r="K22" s="192"/>
      <c r="L22" s="180">
        <v>0</v>
      </c>
      <c r="M22" s="192"/>
      <c r="N22" s="178">
        <f>SUM(H22:M22)</f>
        <v>0</v>
      </c>
      <c r="O22" s="179"/>
    </row>
    <row r="23" spans="1:15" ht="19.5" customHeight="1">
      <c r="A23" s="25"/>
      <c r="B23" s="26"/>
      <c r="C23" s="15"/>
      <c r="D23" s="36"/>
      <c r="E23" s="15"/>
      <c r="F23" s="16"/>
      <c r="G23" s="28" t="s">
        <v>9</v>
      </c>
      <c r="H23" s="180">
        <v>0</v>
      </c>
      <c r="I23" s="192"/>
      <c r="J23" s="193">
        <v>37200</v>
      </c>
      <c r="K23" s="194"/>
      <c r="L23" s="180">
        <v>0</v>
      </c>
      <c r="M23" s="192"/>
      <c r="N23" s="178">
        <f>SUM(H23:M23)</f>
        <v>37200</v>
      </c>
      <c r="O23" s="179"/>
    </row>
    <row r="24" spans="1:15" ht="19.5" customHeight="1">
      <c r="A24" s="25"/>
      <c r="B24" s="26"/>
      <c r="C24" s="15"/>
      <c r="D24" s="36"/>
      <c r="E24" s="39"/>
      <c r="F24" s="32"/>
      <c r="G24" s="71" t="s">
        <v>10</v>
      </c>
      <c r="H24" s="180">
        <f>H23-H22</f>
        <v>0</v>
      </c>
      <c r="I24" s="191"/>
      <c r="J24" s="182">
        <f>J23-J22</f>
        <v>37200</v>
      </c>
      <c r="K24" s="196"/>
      <c r="L24" s="180">
        <v>0</v>
      </c>
      <c r="M24" s="192"/>
      <c r="N24" s="166">
        <f>N23-N22</f>
        <v>37200</v>
      </c>
      <c r="O24" s="167"/>
    </row>
    <row r="25" spans="1:15" ht="19.5" customHeight="1">
      <c r="A25" s="25"/>
      <c r="B25" s="26"/>
      <c r="C25" s="197" t="s">
        <v>11</v>
      </c>
      <c r="D25" s="199"/>
      <c r="E25" s="199"/>
      <c r="F25" s="171"/>
      <c r="G25" s="28" t="s">
        <v>8</v>
      </c>
      <c r="H25" s="180">
        <f>H19+H22</f>
        <v>0</v>
      </c>
      <c r="I25" s="191"/>
      <c r="J25" s="180">
        <f>J19+J22</f>
        <v>0</v>
      </c>
      <c r="K25" s="191"/>
      <c r="L25" s="180">
        <f>L19+L22</f>
        <v>0</v>
      </c>
      <c r="M25" s="191"/>
      <c r="N25" s="180">
        <f>SUM(N22,N19)</f>
        <v>0</v>
      </c>
      <c r="O25" s="181"/>
    </row>
    <row r="26" spans="1:15" ht="19.5" customHeight="1">
      <c r="A26" s="25"/>
      <c r="B26" s="26"/>
      <c r="C26" s="172"/>
      <c r="D26" s="200"/>
      <c r="E26" s="200"/>
      <c r="F26" s="173"/>
      <c r="G26" s="28" t="s">
        <v>9</v>
      </c>
      <c r="H26" s="180">
        <f>H20+H23</f>
        <v>0</v>
      </c>
      <c r="I26" s="192"/>
      <c r="J26" s="180">
        <f>J20+J23</f>
        <v>70400</v>
      </c>
      <c r="K26" s="192"/>
      <c r="L26" s="180">
        <f>L20+L23</f>
        <v>0</v>
      </c>
      <c r="M26" s="192"/>
      <c r="N26" s="180">
        <f>SUM(N20,N23)</f>
        <v>70400</v>
      </c>
      <c r="O26" s="181"/>
    </row>
    <row r="27" spans="1:15" ht="19.5" customHeight="1" thickBot="1">
      <c r="A27" s="25"/>
      <c r="B27" s="26"/>
      <c r="C27" s="172"/>
      <c r="D27" s="200"/>
      <c r="E27" s="200"/>
      <c r="F27" s="173"/>
      <c r="G27" s="71" t="s">
        <v>10</v>
      </c>
      <c r="H27" s="168">
        <f>H26-H25</f>
        <v>0</v>
      </c>
      <c r="I27" s="169"/>
      <c r="J27" s="188">
        <f>J26-J25</f>
        <v>70400</v>
      </c>
      <c r="K27" s="189"/>
      <c r="L27" s="168">
        <f>L26-L25</f>
        <v>0</v>
      </c>
      <c r="M27" s="169"/>
      <c r="N27" s="182">
        <f>N26-N25</f>
        <v>70400</v>
      </c>
      <c r="O27" s="183"/>
    </row>
    <row r="28" spans="1:15" ht="19.5" customHeight="1" thickBot="1">
      <c r="A28" s="184" t="s">
        <v>7</v>
      </c>
      <c r="B28" s="185"/>
      <c r="C28" s="176" t="s">
        <v>3</v>
      </c>
      <c r="D28" s="185"/>
      <c r="E28" s="176" t="s">
        <v>4</v>
      </c>
      <c r="F28" s="185"/>
      <c r="G28" s="17" t="s">
        <v>6</v>
      </c>
      <c r="H28" s="176" t="s">
        <v>5</v>
      </c>
      <c r="I28" s="185"/>
      <c r="J28" s="186" t="s">
        <v>16</v>
      </c>
      <c r="K28" s="187"/>
      <c r="L28" s="186" t="s">
        <v>18</v>
      </c>
      <c r="M28" s="187"/>
      <c r="N28" s="176" t="s">
        <v>1</v>
      </c>
      <c r="O28" s="177"/>
    </row>
    <row r="29" spans="1:15" ht="19.5" customHeight="1" thickTop="1">
      <c r="A29" s="195" t="s">
        <v>12</v>
      </c>
      <c r="B29" s="171"/>
      <c r="C29" s="197" t="s">
        <v>14</v>
      </c>
      <c r="D29" s="199"/>
      <c r="E29" s="197" t="s">
        <v>77</v>
      </c>
      <c r="F29" s="171"/>
      <c r="G29" s="28" t="s">
        <v>8</v>
      </c>
      <c r="H29" s="205">
        <v>1320000</v>
      </c>
      <c r="I29" s="206"/>
      <c r="J29" s="180">
        <v>0</v>
      </c>
      <c r="K29" s="192"/>
      <c r="L29" s="180">
        <v>0</v>
      </c>
      <c r="M29" s="192"/>
      <c r="N29" s="164">
        <f>SUM(H29:M29)</f>
        <v>1320000</v>
      </c>
      <c r="O29" s="165"/>
    </row>
    <row r="30" spans="1:15" ht="19.5" customHeight="1">
      <c r="A30" s="25"/>
      <c r="B30" s="26"/>
      <c r="C30" s="43"/>
      <c r="D30" s="49"/>
      <c r="E30" s="43"/>
      <c r="F30" s="42"/>
      <c r="G30" s="28" t="s">
        <v>9</v>
      </c>
      <c r="H30" s="205">
        <v>1320000</v>
      </c>
      <c r="I30" s="206"/>
      <c r="J30" s="180">
        <v>0</v>
      </c>
      <c r="K30" s="192"/>
      <c r="L30" s="180">
        <v>0</v>
      </c>
      <c r="M30" s="192"/>
      <c r="N30" s="164">
        <f>SUM(H30:M30)</f>
        <v>1320000</v>
      </c>
      <c r="O30" s="165"/>
    </row>
    <row r="31" spans="1:15" ht="19.5" customHeight="1">
      <c r="A31" s="25"/>
      <c r="B31" s="26"/>
      <c r="C31" s="43"/>
      <c r="D31" s="49"/>
      <c r="E31" s="81"/>
      <c r="F31" s="45"/>
      <c r="G31" s="28" t="s">
        <v>10</v>
      </c>
      <c r="H31" s="180">
        <f>H30-H29</f>
        <v>0</v>
      </c>
      <c r="I31" s="191"/>
      <c r="J31" s="180">
        <f>J30-J29</f>
        <v>0</v>
      </c>
      <c r="K31" s="192"/>
      <c r="L31" s="180">
        <v>0</v>
      </c>
      <c r="M31" s="192"/>
      <c r="N31" s="178">
        <f>N30-N29</f>
        <v>0</v>
      </c>
      <c r="O31" s="179"/>
    </row>
    <row r="32" spans="1:15" ht="19.5" customHeight="1">
      <c r="A32" s="25"/>
      <c r="B32" s="26"/>
      <c r="C32" s="43"/>
      <c r="D32" s="49"/>
      <c r="E32" s="197" t="s">
        <v>78</v>
      </c>
      <c r="F32" s="171"/>
      <c r="G32" s="28" t="s">
        <v>8</v>
      </c>
      <c r="H32" s="205">
        <v>3650000</v>
      </c>
      <c r="I32" s="206"/>
      <c r="J32" s="180">
        <v>740000</v>
      </c>
      <c r="K32" s="192"/>
      <c r="L32" s="180">
        <v>0</v>
      </c>
      <c r="M32" s="192"/>
      <c r="N32" s="164">
        <f>SUM(H32:M32)</f>
        <v>4390000</v>
      </c>
      <c r="O32" s="165"/>
    </row>
    <row r="33" spans="1:15" ht="19.5" customHeight="1">
      <c r="A33" s="25"/>
      <c r="B33" s="26"/>
      <c r="C33" s="43"/>
      <c r="D33" s="49"/>
      <c r="E33" s="43"/>
      <c r="F33" s="42"/>
      <c r="G33" s="28" t="s">
        <v>9</v>
      </c>
      <c r="H33" s="205">
        <v>3650000</v>
      </c>
      <c r="I33" s="206"/>
      <c r="J33" s="180">
        <v>740000</v>
      </c>
      <c r="K33" s="192"/>
      <c r="L33" s="180">
        <v>0</v>
      </c>
      <c r="M33" s="192"/>
      <c r="N33" s="164">
        <f>SUM(H33:M33)</f>
        <v>4390000</v>
      </c>
      <c r="O33" s="165"/>
    </row>
    <row r="34" spans="1:15" ht="19.5" customHeight="1">
      <c r="A34" s="25"/>
      <c r="B34" s="26"/>
      <c r="C34" s="43"/>
      <c r="D34" s="49"/>
      <c r="E34" s="81"/>
      <c r="F34" s="45"/>
      <c r="G34" s="28" t="s">
        <v>10</v>
      </c>
      <c r="H34" s="180">
        <f>H33-H32</f>
        <v>0</v>
      </c>
      <c r="I34" s="191"/>
      <c r="J34" s="180">
        <f>J33-J32</f>
        <v>0</v>
      </c>
      <c r="K34" s="192"/>
      <c r="L34" s="180">
        <v>0</v>
      </c>
      <c r="M34" s="192"/>
      <c r="N34" s="178">
        <f>N33-N32</f>
        <v>0</v>
      </c>
      <c r="O34" s="179"/>
    </row>
    <row r="35" spans="1:15" ht="19.5" customHeight="1">
      <c r="A35" s="25"/>
      <c r="B35" s="26"/>
      <c r="C35" s="43"/>
      <c r="D35" s="49"/>
      <c r="E35" s="197" t="s">
        <v>79</v>
      </c>
      <c r="F35" s="171"/>
      <c r="G35" s="28" t="s">
        <v>8</v>
      </c>
      <c r="H35" s="180">
        <v>4498000</v>
      </c>
      <c r="I35" s="191"/>
      <c r="J35" s="180"/>
      <c r="K35" s="192"/>
      <c r="L35" s="180">
        <v>0</v>
      </c>
      <c r="M35" s="192"/>
      <c r="N35" s="164">
        <f>SUM(H35:M35)</f>
        <v>4498000</v>
      </c>
      <c r="O35" s="165"/>
    </row>
    <row r="36" spans="1:15" ht="19.5" customHeight="1">
      <c r="A36" s="25"/>
      <c r="B36" s="26"/>
      <c r="C36" s="43"/>
      <c r="D36" s="49"/>
      <c r="E36" s="43"/>
      <c r="F36" s="42"/>
      <c r="G36" s="28" t="s">
        <v>9</v>
      </c>
      <c r="H36" s="180">
        <v>4498000</v>
      </c>
      <c r="I36" s="191"/>
      <c r="J36" s="180">
        <v>1529000</v>
      </c>
      <c r="K36" s="192"/>
      <c r="L36" s="180">
        <v>0</v>
      </c>
      <c r="M36" s="192"/>
      <c r="N36" s="164">
        <f>SUM(H36:M36)</f>
        <v>6027000</v>
      </c>
      <c r="O36" s="165"/>
    </row>
    <row r="37" spans="1:15" ht="19.5" customHeight="1">
      <c r="A37" s="25"/>
      <c r="B37" s="26"/>
      <c r="C37" s="43"/>
      <c r="D37" s="49"/>
      <c r="E37" s="81"/>
      <c r="F37" s="45"/>
      <c r="G37" s="28" t="s">
        <v>10</v>
      </c>
      <c r="H37" s="180">
        <f>H36-H35</f>
        <v>0</v>
      </c>
      <c r="I37" s="191"/>
      <c r="J37" s="182">
        <f>J36-J35</f>
        <v>1529000</v>
      </c>
      <c r="K37" s="198"/>
      <c r="L37" s="180">
        <f>L36-L35</f>
        <v>0</v>
      </c>
      <c r="M37" s="192"/>
      <c r="N37" s="166">
        <f>N36-N35</f>
        <v>1529000</v>
      </c>
      <c r="O37" s="167"/>
    </row>
    <row r="38" spans="1:15" ht="19.5" customHeight="1">
      <c r="A38" s="25"/>
      <c r="B38" s="26"/>
      <c r="C38" s="43"/>
      <c r="D38" s="49"/>
      <c r="E38" s="197" t="s">
        <v>80</v>
      </c>
      <c r="F38" s="171"/>
      <c r="G38" s="28" t="s">
        <v>8</v>
      </c>
      <c r="H38" s="180">
        <v>449500</v>
      </c>
      <c r="I38" s="192"/>
      <c r="J38" s="180">
        <v>0</v>
      </c>
      <c r="K38" s="192"/>
      <c r="L38" s="180">
        <v>0</v>
      </c>
      <c r="M38" s="192"/>
      <c r="N38" s="164">
        <f>SUM(H38:M38)</f>
        <v>449500</v>
      </c>
      <c r="O38" s="165"/>
    </row>
    <row r="39" spans="1:15" ht="19.5" customHeight="1">
      <c r="A39" s="25"/>
      <c r="B39" s="26"/>
      <c r="C39" s="43"/>
      <c r="D39" s="49"/>
      <c r="E39" s="43"/>
      <c r="F39" s="42"/>
      <c r="G39" s="28" t="s">
        <v>9</v>
      </c>
      <c r="H39" s="180">
        <v>449500</v>
      </c>
      <c r="I39" s="192"/>
      <c r="J39" s="180">
        <v>0</v>
      </c>
      <c r="K39" s="192"/>
      <c r="L39" s="180">
        <v>0</v>
      </c>
      <c r="M39" s="192"/>
      <c r="N39" s="164">
        <f>SUM(H39:M39)</f>
        <v>449500</v>
      </c>
      <c r="O39" s="165"/>
    </row>
    <row r="40" spans="1:15" ht="19.5" customHeight="1">
      <c r="A40" s="25"/>
      <c r="B40" s="26"/>
      <c r="C40" s="43"/>
      <c r="D40" s="49"/>
      <c r="E40" s="43"/>
      <c r="F40" s="42"/>
      <c r="G40" s="28" t="s">
        <v>10</v>
      </c>
      <c r="H40" s="180">
        <f>H39-H38</f>
        <v>0</v>
      </c>
      <c r="I40" s="192"/>
      <c r="J40" s="180">
        <f>J39-J38</f>
        <v>0</v>
      </c>
      <c r="K40" s="192"/>
      <c r="L40" s="180">
        <f>L39-L38</f>
        <v>0</v>
      </c>
      <c r="M40" s="192"/>
      <c r="N40" s="180">
        <f>N39-N38</f>
        <v>0</v>
      </c>
      <c r="O40" s="181"/>
    </row>
    <row r="41" spans="1:15" ht="19.5" customHeight="1">
      <c r="A41" s="25"/>
      <c r="B41" s="26"/>
      <c r="C41" s="43"/>
      <c r="D41" s="49"/>
      <c r="E41" s="197" t="s">
        <v>70</v>
      </c>
      <c r="F41" s="171"/>
      <c r="G41" s="28" t="s">
        <v>8</v>
      </c>
      <c r="H41" s="180">
        <v>4329500</v>
      </c>
      <c r="I41" s="191"/>
      <c r="J41" s="180">
        <v>0</v>
      </c>
      <c r="K41" s="192"/>
      <c r="L41" s="180">
        <v>0</v>
      </c>
      <c r="M41" s="192"/>
      <c r="N41" s="164">
        <f>SUM(H41:M41)</f>
        <v>4329500</v>
      </c>
      <c r="O41" s="165"/>
    </row>
    <row r="42" spans="1:15" ht="19.5" customHeight="1">
      <c r="A42" s="25"/>
      <c r="B42" s="26"/>
      <c r="C42" s="43"/>
      <c r="D42" s="49"/>
      <c r="E42" s="43"/>
      <c r="F42" s="42"/>
      <c r="G42" s="28" t="s">
        <v>9</v>
      </c>
      <c r="H42" s="180">
        <v>4329500</v>
      </c>
      <c r="I42" s="191"/>
      <c r="J42" s="193">
        <v>69900</v>
      </c>
      <c r="K42" s="194"/>
      <c r="L42" s="180">
        <v>0</v>
      </c>
      <c r="M42" s="192"/>
      <c r="N42" s="164">
        <f>SUM(H42:M42)</f>
        <v>4399400</v>
      </c>
      <c r="O42" s="165"/>
    </row>
    <row r="43" spans="1:15" ht="19.5" customHeight="1">
      <c r="A43" s="25"/>
      <c r="B43" s="26"/>
      <c r="C43" s="43"/>
      <c r="D43" s="49"/>
      <c r="E43" s="81"/>
      <c r="F43" s="45"/>
      <c r="G43" s="28" t="s">
        <v>10</v>
      </c>
      <c r="H43" s="180">
        <f>H42-H41</f>
        <v>0</v>
      </c>
      <c r="I43" s="191"/>
      <c r="J43" s="182">
        <f>J42-J41</f>
        <v>69900</v>
      </c>
      <c r="K43" s="198"/>
      <c r="L43" s="180">
        <v>0</v>
      </c>
      <c r="M43" s="192"/>
      <c r="N43" s="166">
        <f>N42-N41</f>
        <v>69900</v>
      </c>
      <c r="O43" s="167"/>
    </row>
    <row r="44" spans="1:15" ht="19.5" customHeight="1">
      <c r="A44" s="25"/>
      <c r="B44" s="26"/>
      <c r="C44" s="197" t="s">
        <v>11</v>
      </c>
      <c r="D44" s="199"/>
      <c r="E44" s="199"/>
      <c r="F44" s="171"/>
      <c r="G44" s="46" t="s">
        <v>8</v>
      </c>
      <c r="H44" s="180">
        <f>H29+H32+H35+H38+H41</f>
        <v>14247000</v>
      </c>
      <c r="I44" s="191"/>
      <c r="J44" s="205">
        <f>J29+J32+J35+J38+J41</f>
        <v>740000</v>
      </c>
      <c r="K44" s="206"/>
      <c r="L44" s="180">
        <f>L29+L32+L35+L38+L41</f>
        <v>0</v>
      </c>
      <c r="M44" s="191"/>
      <c r="N44" s="180">
        <f>SUM(N29,N32,N35,N38,N41)</f>
        <v>14987000</v>
      </c>
      <c r="O44" s="181"/>
    </row>
    <row r="45" spans="1:15" ht="19.5" customHeight="1">
      <c r="A45" s="25"/>
      <c r="B45" s="26"/>
      <c r="C45" s="172"/>
      <c r="D45" s="200"/>
      <c r="E45" s="200"/>
      <c r="F45" s="173"/>
      <c r="G45" s="28" t="s">
        <v>9</v>
      </c>
      <c r="H45" s="180">
        <f>H30+H33+H36+H39+H42</f>
        <v>14247000</v>
      </c>
      <c r="I45" s="191"/>
      <c r="J45" s="205">
        <f>J30+J33+J36+J39+J42</f>
        <v>2338900</v>
      </c>
      <c r="K45" s="206"/>
      <c r="L45" s="180">
        <f>L30+L33+L36+L39+L42</f>
        <v>0</v>
      </c>
      <c r="M45" s="191"/>
      <c r="N45" s="180">
        <f>SUM(N30,N33,N36,N39,N42)</f>
        <v>16585900</v>
      </c>
      <c r="O45" s="181"/>
    </row>
    <row r="46" spans="1:15" ht="19.5" customHeight="1">
      <c r="A46" s="37"/>
      <c r="B46" s="38"/>
      <c r="C46" s="201"/>
      <c r="D46" s="202"/>
      <c r="E46" s="202"/>
      <c r="F46" s="203"/>
      <c r="G46" s="28" t="s">
        <v>10</v>
      </c>
      <c r="H46" s="180">
        <f>H45-H44</f>
        <v>0</v>
      </c>
      <c r="I46" s="191"/>
      <c r="J46" s="182">
        <f>J45-J44</f>
        <v>1598900</v>
      </c>
      <c r="K46" s="196"/>
      <c r="L46" s="180">
        <f>L45-L44</f>
        <v>0</v>
      </c>
      <c r="M46" s="191"/>
      <c r="N46" s="182">
        <f>N45-N44</f>
        <v>1598900</v>
      </c>
      <c r="O46" s="183"/>
    </row>
    <row r="47" spans="1:15" ht="19.5" customHeight="1">
      <c r="A47" s="195" t="s">
        <v>84</v>
      </c>
      <c r="B47" s="171"/>
      <c r="C47" s="197" t="s">
        <v>85</v>
      </c>
      <c r="D47" s="199"/>
      <c r="E47" s="197" t="s">
        <v>86</v>
      </c>
      <c r="F47" s="171"/>
      <c r="G47" s="46" t="s">
        <v>8</v>
      </c>
      <c r="H47" s="160">
        <v>0</v>
      </c>
      <c r="I47" s="161"/>
      <c r="J47" s="160">
        <v>2500000</v>
      </c>
      <c r="K47" s="161"/>
      <c r="L47" s="160">
        <v>0</v>
      </c>
      <c r="M47" s="161"/>
      <c r="N47" s="178">
        <f>SUM(H47:M47)</f>
        <v>2500000</v>
      </c>
      <c r="O47" s="179"/>
    </row>
    <row r="48" spans="1:15" ht="19.5" customHeight="1">
      <c r="A48" s="25"/>
      <c r="B48" s="35"/>
      <c r="C48" s="15"/>
      <c r="D48" s="36"/>
      <c r="E48" s="15"/>
      <c r="F48" s="16"/>
      <c r="G48" s="28" t="s">
        <v>9</v>
      </c>
      <c r="H48" s="160">
        <v>0</v>
      </c>
      <c r="I48" s="161"/>
      <c r="J48" s="160">
        <v>2500000</v>
      </c>
      <c r="K48" s="161"/>
      <c r="L48" s="160">
        <v>0</v>
      </c>
      <c r="M48" s="161"/>
      <c r="N48" s="178">
        <f>SUM(H48:M48)</f>
        <v>2500000</v>
      </c>
      <c r="O48" s="179"/>
    </row>
    <row r="49" spans="1:15" ht="19.5" customHeight="1">
      <c r="A49" s="25"/>
      <c r="B49" s="35"/>
      <c r="C49" s="15"/>
      <c r="D49" s="36"/>
      <c r="E49" s="39"/>
      <c r="F49" s="32"/>
      <c r="G49" s="28" t="s">
        <v>10</v>
      </c>
      <c r="H49" s="160">
        <f>H48-H47</f>
        <v>0</v>
      </c>
      <c r="I49" s="161"/>
      <c r="J49" s="160">
        <f>J48-J47</f>
        <v>0</v>
      </c>
      <c r="K49" s="161"/>
      <c r="L49" s="160">
        <f>L48-L47</f>
        <v>0</v>
      </c>
      <c r="M49" s="161"/>
      <c r="N49" s="160">
        <f>N48-N47</f>
        <v>0</v>
      </c>
      <c r="O49" s="190"/>
    </row>
    <row r="50" spans="1:15" ht="19.5" customHeight="1">
      <c r="A50" s="25"/>
      <c r="B50" s="35"/>
      <c r="C50" s="197" t="s">
        <v>11</v>
      </c>
      <c r="D50" s="199"/>
      <c r="E50" s="199"/>
      <c r="F50" s="171"/>
      <c r="G50" s="46" t="s">
        <v>8</v>
      </c>
      <c r="H50" s="160">
        <f>H47</f>
        <v>0</v>
      </c>
      <c r="I50" s="161"/>
      <c r="J50" s="160">
        <f>J47</f>
        <v>2500000</v>
      </c>
      <c r="K50" s="161"/>
      <c r="L50" s="160">
        <f>L47</f>
        <v>0</v>
      </c>
      <c r="M50" s="161"/>
      <c r="N50" s="160">
        <f>N47</f>
        <v>2500000</v>
      </c>
      <c r="O50" s="161"/>
    </row>
    <row r="51" spans="1:15" ht="19.5" customHeight="1">
      <c r="A51" s="25"/>
      <c r="B51" s="35"/>
      <c r="C51" s="172"/>
      <c r="D51" s="200"/>
      <c r="E51" s="200"/>
      <c r="F51" s="173"/>
      <c r="G51" s="28" t="s">
        <v>9</v>
      </c>
      <c r="H51" s="160">
        <f>H48</f>
        <v>0</v>
      </c>
      <c r="I51" s="161"/>
      <c r="J51" s="160">
        <f>J48</f>
        <v>2500000</v>
      </c>
      <c r="K51" s="161"/>
      <c r="L51" s="160">
        <f>L48</f>
        <v>0</v>
      </c>
      <c r="M51" s="161"/>
      <c r="N51" s="160">
        <f>N48</f>
        <v>2500000</v>
      </c>
      <c r="O51" s="161"/>
    </row>
    <row r="52" spans="1:15" ht="19.5" customHeight="1">
      <c r="A52" s="25"/>
      <c r="B52" s="35"/>
      <c r="C52" s="201"/>
      <c r="D52" s="202"/>
      <c r="E52" s="202"/>
      <c r="F52" s="203"/>
      <c r="G52" s="28" t="s">
        <v>10</v>
      </c>
      <c r="H52" s="160">
        <f>H51-H50</f>
        <v>0</v>
      </c>
      <c r="I52" s="161"/>
      <c r="J52" s="160">
        <f>J51-J50</f>
        <v>0</v>
      </c>
      <c r="K52" s="161"/>
      <c r="L52" s="160">
        <f>L51-L50</f>
        <v>0</v>
      </c>
      <c r="M52" s="161"/>
      <c r="N52" s="160">
        <f>N51-N50</f>
        <v>0</v>
      </c>
      <c r="O52" s="161"/>
    </row>
    <row r="53" spans="1:15" ht="19.5" customHeight="1">
      <c r="A53" s="195" t="s">
        <v>18</v>
      </c>
      <c r="B53" s="199"/>
      <c r="C53" s="197" t="s">
        <v>18</v>
      </c>
      <c r="D53" s="171"/>
      <c r="E53" s="197" t="s">
        <v>20</v>
      </c>
      <c r="F53" s="171"/>
      <c r="G53" s="28" t="s">
        <v>8</v>
      </c>
      <c r="H53" s="180">
        <v>0</v>
      </c>
      <c r="I53" s="192"/>
      <c r="J53" s="180">
        <v>0</v>
      </c>
      <c r="K53" s="192"/>
      <c r="L53" s="180">
        <v>0</v>
      </c>
      <c r="M53" s="192"/>
      <c r="N53" s="178">
        <f>SUM(H53:M53)</f>
        <v>0</v>
      </c>
      <c r="O53" s="179"/>
    </row>
    <row r="54" spans="1:15" ht="19.5" customHeight="1">
      <c r="A54" s="25"/>
      <c r="B54" s="35"/>
      <c r="C54" s="15"/>
      <c r="D54" s="16"/>
      <c r="E54" s="36"/>
      <c r="F54" s="16"/>
      <c r="G54" s="28" t="s">
        <v>9</v>
      </c>
      <c r="H54" s="180">
        <v>0</v>
      </c>
      <c r="I54" s="192"/>
      <c r="J54" s="180">
        <v>0</v>
      </c>
      <c r="K54" s="192"/>
      <c r="L54" s="180">
        <v>0</v>
      </c>
      <c r="M54" s="192"/>
      <c r="N54" s="178">
        <f>SUM(H54:M54)</f>
        <v>0</v>
      </c>
      <c r="O54" s="179"/>
    </row>
    <row r="55" spans="1:15" ht="19.5" customHeight="1">
      <c r="A55" s="25"/>
      <c r="B55" s="35"/>
      <c r="C55" s="15"/>
      <c r="D55" s="16"/>
      <c r="E55" s="36"/>
      <c r="F55" s="16"/>
      <c r="G55" s="28" t="s">
        <v>10</v>
      </c>
      <c r="H55" s="180">
        <f>H54-H53</f>
        <v>0</v>
      </c>
      <c r="I55" s="191"/>
      <c r="J55" s="180">
        <f>J54-J53</f>
        <v>0</v>
      </c>
      <c r="K55" s="192"/>
      <c r="L55" s="180">
        <f>L54-L53</f>
        <v>0</v>
      </c>
      <c r="M55" s="192"/>
      <c r="N55" s="166">
        <f>N54-N53</f>
        <v>0</v>
      </c>
      <c r="O55" s="167"/>
    </row>
    <row r="56" spans="1:15" ht="19.5" customHeight="1">
      <c r="A56" s="25"/>
      <c r="B56" s="35"/>
      <c r="C56" s="15"/>
      <c r="D56" s="16"/>
      <c r="E56" s="197" t="s">
        <v>19</v>
      </c>
      <c r="F56" s="171"/>
      <c r="G56" s="28" t="s">
        <v>8</v>
      </c>
      <c r="H56" s="180">
        <v>0</v>
      </c>
      <c r="I56" s="192"/>
      <c r="J56" s="180">
        <v>0</v>
      </c>
      <c r="K56" s="192"/>
      <c r="L56" s="180">
        <v>0</v>
      </c>
      <c r="M56" s="192"/>
      <c r="N56" s="164">
        <f>SUM(H56:M56)</f>
        <v>0</v>
      </c>
      <c r="O56" s="165"/>
    </row>
    <row r="57" spans="1:15" ht="19.5" customHeight="1">
      <c r="A57" s="25"/>
      <c r="B57" s="35"/>
      <c r="C57" s="15"/>
      <c r="D57" s="16"/>
      <c r="E57" s="36"/>
      <c r="F57" s="16"/>
      <c r="G57" s="28" t="s">
        <v>9</v>
      </c>
      <c r="H57" s="180">
        <v>0</v>
      </c>
      <c r="I57" s="192"/>
      <c r="J57" s="180">
        <v>0</v>
      </c>
      <c r="K57" s="192"/>
      <c r="L57" s="180">
        <v>12533</v>
      </c>
      <c r="M57" s="192"/>
      <c r="N57" s="164">
        <f>SUM(H57:M57)</f>
        <v>12533</v>
      </c>
      <c r="O57" s="165"/>
    </row>
    <row r="58" spans="1:15" ht="19.5" customHeight="1">
      <c r="A58" s="25"/>
      <c r="B58" s="35"/>
      <c r="C58" s="15"/>
      <c r="D58" s="16"/>
      <c r="E58" s="36"/>
      <c r="F58" s="16"/>
      <c r="G58" s="28" t="s">
        <v>10</v>
      </c>
      <c r="H58" s="205">
        <f>H57-H56</f>
        <v>0</v>
      </c>
      <c r="I58" s="207"/>
      <c r="J58" s="180">
        <f>J57-J56</f>
        <v>0</v>
      </c>
      <c r="K58" s="192"/>
      <c r="L58" s="182">
        <f>L57-L56</f>
        <v>12533</v>
      </c>
      <c r="M58" s="196"/>
      <c r="N58" s="166">
        <f>N57-N56</f>
        <v>12533</v>
      </c>
      <c r="O58" s="167"/>
    </row>
    <row r="59" spans="1:15" ht="19.5" customHeight="1">
      <c r="A59" s="25"/>
      <c r="B59" s="35"/>
      <c r="C59" s="15"/>
      <c r="D59" s="16"/>
      <c r="E59" s="170" t="s">
        <v>93</v>
      </c>
      <c r="F59" s="171"/>
      <c r="G59" s="28" t="s">
        <v>8</v>
      </c>
      <c r="H59" s="174">
        <v>0</v>
      </c>
      <c r="I59" s="175"/>
      <c r="J59" s="160">
        <v>0</v>
      </c>
      <c r="K59" s="161"/>
      <c r="L59" s="160">
        <v>0</v>
      </c>
      <c r="M59" s="161"/>
      <c r="N59" s="164">
        <f>SUM(H59:M59)</f>
        <v>0</v>
      </c>
      <c r="O59" s="165"/>
    </row>
    <row r="60" spans="1:15" ht="19.5" customHeight="1">
      <c r="A60" s="25"/>
      <c r="B60" s="35"/>
      <c r="C60" s="15"/>
      <c r="D60" s="16"/>
      <c r="E60" s="172"/>
      <c r="F60" s="173"/>
      <c r="G60" s="28" t="s">
        <v>9</v>
      </c>
      <c r="H60" s="174">
        <v>0</v>
      </c>
      <c r="I60" s="175"/>
      <c r="J60" s="160">
        <v>0</v>
      </c>
      <c r="K60" s="161"/>
      <c r="L60" s="160">
        <v>233022</v>
      </c>
      <c r="M60" s="161"/>
      <c r="N60" s="164">
        <f>SUM(H60:M60)</f>
        <v>233022</v>
      </c>
      <c r="O60" s="165"/>
    </row>
    <row r="61" spans="1:15" ht="19.5" customHeight="1">
      <c r="A61" s="25"/>
      <c r="B61" s="35"/>
      <c r="C61" s="39"/>
      <c r="D61" s="32"/>
      <c r="E61" s="36"/>
      <c r="F61" s="16"/>
      <c r="G61" s="28" t="s">
        <v>10</v>
      </c>
      <c r="H61" s="174">
        <f>H60-H59</f>
        <v>0</v>
      </c>
      <c r="I61" s="175"/>
      <c r="J61" s="174">
        <f>J60-J59</f>
        <v>0</v>
      </c>
      <c r="K61" s="175"/>
      <c r="L61" s="162">
        <f>L60-L59</f>
        <v>233022</v>
      </c>
      <c r="M61" s="163"/>
      <c r="N61" s="166">
        <f>N60-N59</f>
        <v>233022</v>
      </c>
      <c r="O61" s="167"/>
    </row>
    <row r="62" spans="1:15" ht="19.5" customHeight="1">
      <c r="A62" s="25"/>
      <c r="B62" s="26"/>
      <c r="C62" s="197" t="s">
        <v>11</v>
      </c>
      <c r="D62" s="199"/>
      <c r="E62" s="199"/>
      <c r="F62" s="171"/>
      <c r="G62" s="46" t="s">
        <v>8</v>
      </c>
      <c r="H62" s="205">
        <f>SUM(H53+H56+H59)</f>
        <v>0</v>
      </c>
      <c r="I62" s="206"/>
      <c r="J62" s="205">
        <f>SUM(J53+J56+J59)</f>
        <v>0</v>
      </c>
      <c r="K62" s="206"/>
      <c r="L62" s="205">
        <f>SUM(L53+L56+L59)</f>
        <v>0</v>
      </c>
      <c r="M62" s="206"/>
      <c r="N62" s="205">
        <f>SUM(N53+N56+N59)</f>
        <v>0</v>
      </c>
      <c r="O62" s="212"/>
    </row>
    <row r="63" spans="1:15" ht="19.5" customHeight="1">
      <c r="A63" s="25"/>
      <c r="B63" s="26"/>
      <c r="C63" s="172"/>
      <c r="D63" s="200"/>
      <c r="E63" s="200"/>
      <c r="F63" s="173"/>
      <c r="G63" s="28" t="s">
        <v>9</v>
      </c>
      <c r="H63" s="205">
        <f>SUM(H54+H57+H60)</f>
        <v>0</v>
      </c>
      <c r="I63" s="206"/>
      <c r="J63" s="205">
        <f>SUM(J54+J57+J60)</f>
        <v>0</v>
      </c>
      <c r="K63" s="206"/>
      <c r="L63" s="205">
        <f>SUM(L54+L57+L60)</f>
        <v>245555</v>
      </c>
      <c r="M63" s="206"/>
      <c r="N63" s="205">
        <f>SUM(N54+N57+N60)</f>
        <v>245555</v>
      </c>
      <c r="O63" s="212"/>
    </row>
    <row r="64" spans="1:15" ht="19.5" customHeight="1">
      <c r="A64" s="37"/>
      <c r="B64" s="38"/>
      <c r="C64" s="201"/>
      <c r="D64" s="202"/>
      <c r="E64" s="202"/>
      <c r="F64" s="203"/>
      <c r="G64" s="28" t="s">
        <v>10</v>
      </c>
      <c r="H64" s="180">
        <f>H63-H62</f>
        <v>0</v>
      </c>
      <c r="I64" s="191"/>
      <c r="J64" s="180">
        <f>J63-J62</f>
        <v>0</v>
      </c>
      <c r="K64" s="192"/>
      <c r="L64" s="182">
        <f>L63-L62</f>
        <v>245555</v>
      </c>
      <c r="M64" s="196"/>
      <c r="N64" s="182">
        <f>N63-N62</f>
        <v>245555</v>
      </c>
      <c r="O64" s="183"/>
    </row>
    <row r="65" spans="1:15" ht="19.5" customHeight="1">
      <c r="A65" s="195" t="s">
        <v>55</v>
      </c>
      <c r="B65" s="199"/>
      <c r="C65" s="199"/>
      <c r="D65" s="199"/>
      <c r="E65" s="199"/>
      <c r="F65" s="171"/>
      <c r="G65" s="46" t="s">
        <v>8</v>
      </c>
      <c r="H65" s="205">
        <f>H16+H25+H44+H50+H62</f>
        <v>61500000</v>
      </c>
      <c r="I65" s="207"/>
      <c r="J65" s="205">
        <f>J16+J25+J44+J50+J62</f>
        <v>3240000</v>
      </c>
      <c r="K65" s="207"/>
      <c r="L65" s="205">
        <f>L16+L25+L44+L50+L62</f>
        <v>0</v>
      </c>
      <c r="M65" s="207"/>
      <c r="N65" s="205">
        <f>N16+N25+N44+N50+N62</f>
        <v>64740000</v>
      </c>
      <c r="O65" s="207"/>
    </row>
    <row r="66" spans="1:15" ht="19.5" customHeight="1">
      <c r="A66" s="225"/>
      <c r="B66" s="200"/>
      <c r="C66" s="200"/>
      <c r="D66" s="200"/>
      <c r="E66" s="200"/>
      <c r="F66" s="173"/>
      <c r="G66" s="28" t="s">
        <v>9</v>
      </c>
      <c r="H66" s="205">
        <f>H17+H26+H45+H51+H63</f>
        <v>61500000</v>
      </c>
      <c r="I66" s="206"/>
      <c r="J66" s="205">
        <f>J17+J26+J45+J51+J63</f>
        <v>4927690</v>
      </c>
      <c r="K66" s="206"/>
      <c r="L66" s="205">
        <f>L17+L26+L45+L51+L63</f>
        <v>245555</v>
      </c>
      <c r="M66" s="206"/>
      <c r="N66" s="205">
        <f>N17+N26+N45+N51+N63</f>
        <v>66673245</v>
      </c>
      <c r="O66" s="206"/>
    </row>
    <row r="67" spans="1:15" ht="19.5" customHeight="1" thickBot="1">
      <c r="A67" s="226"/>
      <c r="B67" s="227"/>
      <c r="C67" s="227"/>
      <c r="D67" s="227"/>
      <c r="E67" s="227"/>
      <c r="F67" s="228"/>
      <c r="G67" s="48" t="s">
        <v>10</v>
      </c>
      <c r="H67" s="229">
        <f>H66-H65</f>
        <v>0</v>
      </c>
      <c r="I67" s="230"/>
      <c r="J67" s="210">
        <f>J66-J65</f>
        <v>1687690</v>
      </c>
      <c r="K67" s="211"/>
      <c r="L67" s="210">
        <f>L66-L65</f>
        <v>245555</v>
      </c>
      <c r="M67" s="211"/>
      <c r="N67" s="210">
        <f>N66-N65</f>
        <v>1933245</v>
      </c>
      <c r="O67" s="211"/>
    </row>
  </sheetData>
  <sheetProtection/>
  <mergeCells count="303">
    <mergeCell ref="L50:M50"/>
    <mergeCell ref="L51:M51"/>
    <mergeCell ref="L52:M52"/>
    <mergeCell ref="N50:O50"/>
    <mergeCell ref="N51:O51"/>
    <mergeCell ref="N52:O52"/>
    <mergeCell ref="H50:I50"/>
    <mergeCell ref="H51:I51"/>
    <mergeCell ref="H52:I52"/>
    <mergeCell ref="J50:K50"/>
    <mergeCell ref="J51:K51"/>
    <mergeCell ref="J52:K52"/>
    <mergeCell ref="L10:M10"/>
    <mergeCell ref="L11:M11"/>
    <mergeCell ref="L12:M12"/>
    <mergeCell ref="N10:O10"/>
    <mergeCell ref="N11:O11"/>
    <mergeCell ref="N12:O12"/>
    <mergeCell ref="E10:F10"/>
    <mergeCell ref="H10:I10"/>
    <mergeCell ref="H11:I11"/>
    <mergeCell ref="H12:I12"/>
    <mergeCell ref="J10:K10"/>
    <mergeCell ref="J11:K11"/>
    <mergeCell ref="J12:K12"/>
    <mergeCell ref="H42:I42"/>
    <mergeCell ref="J42:K42"/>
    <mergeCell ref="L42:M42"/>
    <mergeCell ref="N42:O42"/>
    <mergeCell ref="H43:I43"/>
    <mergeCell ref="J43:K43"/>
    <mergeCell ref="L43:M43"/>
    <mergeCell ref="N43:O43"/>
    <mergeCell ref="H34:I34"/>
    <mergeCell ref="J34:K34"/>
    <mergeCell ref="L34:M34"/>
    <mergeCell ref="N34:O34"/>
    <mergeCell ref="E41:F41"/>
    <mergeCell ref="H41:I41"/>
    <mergeCell ref="J41:K41"/>
    <mergeCell ref="L41:M41"/>
    <mergeCell ref="N41:O41"/>
    <mergeCell ref="E35:F35"/>
    <mergeCell ref="H32:I32"/>
    <mergeCell ref="J32:K32"/>
    <mergeCell ref="L32:M32"/>
    <mergeCell ref="N32:O32"/>
    <mergeCell ref="H33:I33"/>
    <mergeCell ref="J33:K33"/>
    <mergeCell ref="L33:M33"/>
    <mergeCell ref="N33:O33"/>
    <mergeCell ref="L7:M7"/>
    <mergeCell ref="L8:M8"/>
    <mergeCell ref="L9:M9"/>
    <mergeCell ref="N7:O7"/>
    <mergeCell ref="N8:O8"/>
    <mergeCell ref="N9:O9"/>
    <mergeCell ref="E7:F7"/>
    <mergeCell ref="H7:I7"/>
    <mergeCell ref="H8:I8"/>
    <mergeCell ref="H9:I9"/>
    <mergeCell ref="J7:K7"/>
    <mergeCell ref="J8:K8"/>
    <mergeCell ref="J9:K9"/>
    <mergeCell ref="N45:O45"/>
    <mergeCell ref="H44:I44"/>
    <mergeCell ref="L66:M66"/>
    <mergeCell ref="A65:F67"/>
    <mergeCell ref="J44:K44"/>
    <mergeCell ref="C44:F46"/>
    <mergeCell ref="J67:K67"/>
    <mergeCell ref="H67:I67"/>
    <mergeCell ref="H45:I45"/>
    <mergeCell ref="H66:I66"/>
    <mergeCell ref="J3:K3"/>
    <mergeCell ref="J66:K66"/>
    <mergeCell ref="N66:O66"/>
    <mergeCell ref="N44:O44"/>
    <mergeCell ref="J45:K45"/>
    <mergeCell ref="H65:I65"/>
    <mergeCell ref="J65:K65"/>
    <mergeCell ref="L65:M65"/>
    <mergeCell ref="H46:I46"/>
    <mergeCell ref="J46:K46"/>
    <mergeCell ref="J5:K5"/>
    <mergeCell ref="A1:O1"/>
    <mergeCell ref="C29:D29"/>
    <mergeCell ref="A29:B29"/>
    <mergeCell ref="E29:F29"/>
    <mergeCell ref="H29:I29"/>
    <mergeCell ref="J29:K29"/>
    <mergeCell ref="N29:O29"/>
    <mergeCell ref="N17:O17"/>
    <mergeCell ref="H18:I18"/>
    <mergeCell ref="J2:K2"/>
    <mergeCell ref="H2:I2"/>
    <mergeCell ref="H3:I3"/>
    <mergeCell ref="N3:O3"/>
    <mergeCell ref="N5:O5"/>
    <mergeCell ref="N4:O4"/>
    <mergeCell ref="L5:M5"/>
    <mergeCell ref="J4:K4"/>
    <mergeCell ref="L3:M3"/>
    <mergeCell ref="L4:M4"/>
    <mergeCell ref="E4:F4"/>
    <mergeCell ref="H4:I4"/>
    <mergeCell ref="E6:F6"/>
    <mergeCell ref="E5:F5"/>
    <mergeCell ref="H16:I16"/>
    <mergeCell ref="A3:B3"/>
    <mergeCell ref="C3:D3"/>
    <mergeCell ref="E3:F3"/>
    <mergeCell ref="A4:B4"/>
    <mergeCell ref="C4:D4"/>
    <mergeCell ref="J6:K6"/>
    <mergeCell ref="H5:I5"/>
    <mergeCell ref="L16:M16"/>
    <mergeCell ref="N18:O18"/>
    <mergeCell ref="N16:O16"/>
    <mergeCell ref="L30:M30"/>
    <mergeCell ref="J13:K13"/>
    <mergeCell ref="H6:I6"/>
    <mergeCell ref="N6:O6"/>
    <mergeCell ref="L6:M6"/>
    <mergeCell ref="C62:F64"/>
    <mergeCell ref="H57:I57"/>
    <mergeCell ref="H17:I17"/>
    <mergeCell ref="J17:K17"/>
    <mergeCell ref="J18:K18"/>
    <mergeCell ref="J16:K16"/>
    <mergeCell ref="H64:I64"/>
    <mergeCell ref="C16:F18"/>
    <mergeCell ref="J63:K63"/>
    <mergeCell ref="H30:I30"/>
    <mergeCell ref="A53:B53"/>
    <mergeCell ref="C53:D53"/>
    <mergeCell ref="E53:F53"/>
    <mergeCell ref="E56:F56"/>
    <mergeCell ref="H56:I56"/>
    <mergeCell ref="H54:I54"/>
    <mergeCell ref="H55:I55"/>
    <mergeCell ref="H53:I53"/>
    <mergeCell ref="N46:O46"/>
    <mergeCell ref="N31:O31"/>
    <mergeCell ref="N63:O63"/>
    <mergeCell ref="N64:O64"/>
    <mergeCell ref="H58:I58"/>
    <mergeCell ref="N58:O58"/>
    <mergeCell ref="N53:O53"/>
    <mergeCell ref="H31:I31"/>
    <mergeCell ref="J31:K31"/>
    <mergeCell ref="L53:M53"/>
    <mergeCell ref="N67:O67"/>
    <mergeCell ref="N62:O62"/>
    <mergeCell ref="N56:O56"/>
    <mergeCell ref="N57:O57"/>
    <mergeCell ref="N54:O54"/>
    <mergeCell ref="N55:O55"/>
    <mergeCell ref="N65:O65"/>
    <mergeCell ref="L67:M67"/>
    <mergeCell ref="L62:M62"/>
    <mergeCell ref="L63:M63"/>
    <mergeCell ref="L64:M64"/>
    <mergeCell ref="H62:I62"/>
    <mergeCell ref="L31:M31"/>
    <mergeCell ref="L56:M56"/>
    <mergeCell ref="H63:I63"/>
    <mergeCell ref="J64:K64"/>
    <mergeCell ref="L46:M46"/>
    <mergeCell ref="L54:M54"/>
    <mergeCell ref="L55:M55"/>
    <mergeCell ref="J53:K53"/>
    <mergeCell ref="J54:K54"/>
    <mergeCell ref="J55:K55"/>
    <mergeCell ref="L57:M57"/>
    <mergeCell ref="L58:M58"/>
    <mergeCell ref="N2:O2"/>
    <mergeCell ref="J56:K56"/>
    <mergeCell ref="J57:K57"/>
    <mergeCell ref="J58:K58"/>
    <mergeCell ref="J62:K62"/>
    <mergeCell ref="L17:M17"/>
    <mergeCell ref="L45:M45"/>
    <mergeCell ref="L44:M44"/>
    <mergeCell ref="L18:M18"/>
    <mergeCell ref="L13:M13"/>
    <mergeCell ref="L14:M14"/>
    <mergeCell ref="L15:M15"/>
    <mergeCell ref="N13:O13"/>
    <mergeCell ref="N14:O14"/>
    <mergeCell ref="N15:O15"/>
    <mergeCell ref="L19:M19"/>
    <mergeCell ref="H20:I20"/>
    <mergeCell ref="J20:K20"/>
    <mergeCell ref="N30:O30"/>
    <mergeCell ref="J14:K14"/>
    <mergeCell ref="J15:K15"/>
    <mergeCell ref="J30:K30"/>
    <mergeCell ref="L29:M29"/>
    <mergeCell ref="H24:I24"/>
    <mergeCell ref="J24:K24"/>
    <mergeCell ref="E13:F13"/>
    <mergeCell ref="H13:I13"/>
    <mergeCell ref="H14:I14"/>
    <mergeCell ref="H15:I15"/>
    <mergeCell ref="H19:I19"/>
    <mergeCell ref="J19:K19"/>
    <mergeCell ref="C19:D19"/>
    <mergeCell ref="E19:F19"/>
    <mergeCell ref="C22:D22"/>
    <mergeCell ref="E22:F22"/>
    <mergeCell ref="C25:F27"/>
    <mergeCell ref="C50:F52"/>
    <mergeCell ref="C47:D47"/>
    <mergeCell ref="E47:F47"/>
    <mergeCell ref="E32:F32"/>
    <mergeCell ref="N35:O35"/>
    <mergeCell ref="N36:O36"/>
    <mergeCell ref="N37:O37"/>
    <mergeCell ref="H35:I35"/>
    <mergeCell ref="H36:I36"/>
    <mergeCell ref="H37:I37"/>
    <mergeCell ref="J35:K35"/>
    <mergeCell ref="J36:K36"/>
    <mergeCell ref="J37:K37"/>
    <mergeCell ref="N38:O38"/>
    <mergeCell ref="N39:O39"/>
    <mergeCell ref="N40:O40"/>
    <mergeCell ref="E38:F38"/>
    <mergeCell ref="H38:I38"/>
    <mergeCell ref="H39:I39"/>
    <mergeCell ref="H40:I40"/>
    <mergeCell ref="J38:K38"/>
    <mergeCell ref="J39:K39"/>
    <mergeCell ref="J40:K40"/>
    <mergeCell ref="L38:M38"/>
    <mergeCell ref="L39:M39"/>
    <mergeCell ref="L40:M40"/>
    <mergeCell ref="L35:M35"/>
    <mergeCell ref="L36:M36"/>
    <mergeCell ref="L37:M37"/>
    <mergeCell ref="L24:M24"/>
    <mergeCell ref="L20:M20"/>
    <mergeCell ref="H21:I21"/>
    <mergeCell ref="J21:K21"/>
    <mergeCell ref="L21:M21"/>
    <mergeCell ref="H22:I22"/>
    <mergeCell ref="J22:K22"/>
    <mergeCell ref="L22:M22"/>
    <mergeCell ref="A47:B47"/>
    <mergeCell ref="H47:I47"/>
    <mergeCell ref="H48:I48"/>
    <mergeCell ref="H49:I49"/>
    <mergeCell ref="J47:K47"/>
    <mergeCell ref="J48:K48"/>
    <mergeCell ref="J49:K49"/>
    <mergeCell ref="N48:O48"/>
    <mergeCell ref="N49:O49"/>
    <mergeCell ref="L28:M28"/>
    <mergeCell ref="N22:O22"/>
    <mergeCell ref="H25:I25"/>
    <mergeCell ref="J25:K25"/>
    <mergeCell ref="L25:M25"/>
    <mergeCell ref="H26:I26"/>
    <mergeCell ref="J26:K26"/>
    <mergeCell ref="L26:M26"/>
    <mergeCell ref="H27:I27"/>
    <mergeCell ref="J27:K27"/>
    <mergeCell ref="N19:O19"/>
    <mergeCell ref="N20:O20"/>
    <mergeCell ref="N21:O21"/>
    <mergeCell ref="L47:M47"/>
    <mergeCell ref="N47:O47"/>
    <mergeCell ref="H23:I23"/>
    <mergeCell ref="J23:K23"/>
    <mergeCell ref="L23:M23"/>
    <mergeCell ref="N23:O23"/>
    <mergeCell ref="N24:O24"/>
    <mergeCell ref="N25:O25"/>
    <mergeCell ref="N26:O26"/>
    <mergeCell ref="N27:O27"/>
    <mergeCell ref="A28:B28"/>
    <mergeCell ref="C28:D28"/>
    <mergeCell ref="E28:F28"/>
    <mergeCell ref="H28:I28"/>
    <mergeCell ref="J28:K28"/>
    <mergeCell ref="E59:F60"/>
    <mergeCell ref="H59:I59"/>
    <mergeCell ref="H60:I60"/>
    <mergeCell ref="H61:I61"/>
    <mergeCell ref="J59:K59"/>
    <mergeCell ref="J60:K60"/>
    <mergeCell ref="J61:K61"/>
    <mergeCell ref="L60:M60"/>
    <mergeCell ref="L61:M61"/>
    <mergeCell ref="N59:O59"/>
    <mergeCell ref="N60:O60"/>
    <mergeCell ref="N61:O61"/>
    <mergeCell ref="L27:M27"/>
    <mergeCell ref="L59:M59"/>
    <mergeCell ref="N28:O28"/>
    <mergeCell ref="L48:M48"/>
    <mergeCell ref="L49:M49"/>
  </mergeCells>
  <printOptions horizontalCentered="1" verticalCentered="1"/>
  <pageMargins left="0.2362204724409449" right="0.2362204724409449" top="0.31496062992125984" bottom="0.31496062992125984" header="0.11811023622047245" footer="0.11811023622047245"/>
  <pageSetup horizontalDpi="300" verticalDpi="300" orientation="landscape" paperSize="9" scale="60" r:id="rId1"/>
  <rowBreaks count="1" manualBreakCount="1">
    <brk id="2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85" zoomScaleNormal="85" zoomScalePageLayoutView="0" workbookViewId="0" topLeftCell="A4">
      <selection activeCell="M19" sqref="M19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0" customWidth="1"/>
    <col min="6" max="6" width="3.25390625" style="0" customWidth="1"/>
    <col min="7" max="7" width="11.125" style="2" customWidth="1"/>
    <col min="8" max="8" width="16.75390625" style="0" customWidth="1"/>
    <col min="9" max="9" width="17.00390625" style="3" customWidth="1"/>
    <col min="10" max="11" width="14.875" style="3" customWidth="1"/>
    <col min="12" max="12" width="18.625" style="0" customWidth="1"/>
  </cols>
  <sheetData>
    <row r="1" spans="1:12" ht="35.25" customHeight="1">
      <c r="A1" s="224" t="s">
        <v>72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ht="17.25" thickBot="1">
      <c r="L2" s="4" t="s">
        <v>13</v>
      </c>
    </row>
    <row r="3" spans="1:12" ht="24.75" customHeight="1" thickBot="1">
      <c r="A3" s="184" t="s">
        <v>22</v>
      </c>
      <c r="B3" s="185"/>
      <c r="C3" s="176" t="s">
        <v>23</v>
      </c>
      <c r="D3" s="185"/>
      <c r="E3" s="176" t="s">
        <v>24</v>
      </c>
      <c r="F3" s="185"/>
      <c r="G3" s="17" t="s">
        <v>25</v>
      </c>
      <c r="H3" s="18" t="s">
        <v>26</v>
      </c>
      <c r="I3" s="19" t="s">
        <v>27</v>
      </c>
      <c r="J3" s="19" t="s">
        <v>28</v>
      </c>
      <c r="K3" s="19" t="s">
        <v>29</v>
      </c>
      <c r="L3" s="20" t="s">
        <v>30</v>
      </c>
    </row>
    <row r="4" spans="1:12" ht="16.5" customHeight="1" thickTop="1">
      <c r="A4" s="225" t="s">
        <v>31</v>
      </c>
      <c r="B4" s="173"/>
      <c r="C4" s="172" t="s">
        <v>31</v>
      </c>
      <c r="D4" s="173"/>
      <c r="E4" s="172" t="s">
        <v>21</v>
      </c>
      <c r="F4" s="173"/>
      <c r="G4" s="21" t="s">
        <v>32</v>
      </c>
      <c r="H4" s="22">
        <v>0</v>
      </c>
      <c r="I4" s="22">
        <v>61500000</v>
      </c>
      <c r="J4" s="23">
        <v>0</v>
      </c>
      <c r="K4" s="23">
        <v>0</v>
      </c>
      <c r="L4" s="24">
        <f>SUM(H4:K4)</f>
        <v>61500000</v>
      </c>
    </row>
    <row r="5" spans="1:12" ht="16.5" customHeight="1">
      <c r="A5" s="25"/>
      <c r="B5" s="26"/>
      <c r="C5" s="27"/>
      <c r="D5" s="26"/>
      <c r="E5" s="234"/>
      <c r="F5" s="173"/>
      <c r="G5" s="28" t="s">
        <v>33</v>
      </c>
      <c r="H5" s="29">
        <v>0</v>
      </c>
      <c r="I5" s="30">
        <v>61500000</v>
      </c>
      <c r="J5" s="30">
        <v>0</v>
      </c>
      <c r="K5" s="30">
        <v>0</v>
      </c>
      <c r="L5" s="31">
        <f>SUM(H5:K5)</f>
        <v>61500000</v>
      </c>
    </row>
    <row r="6" spans="1:12" ht="16.5" customHeight="1">
      <c r="A6" s="25"/>
      <c r="B6" s="26"/>
      <c r="C6" s="27"/>
      <c r="D6" s="26"/>
      <c r="E6" s="235"/>
      <c r="F6" s="203"/>
      <c r="G6" s="28" t="s">
        <v>34</v>
      </c>
      <c r="H6" s="33">
        <v>0</v>
      </c>
      <c r="I6" s="33">
        <f>I5-I4</f>
        <v>0</v>
      </c>
      <c r="J6" s="30">
        <v>0</v>
      </c>
      <c r="K6" s="30">
        <v>0</v>
      </c>
      <c r="L6" s="34">
        <f>L5-L4</f>
        <v>0</v>
      </c>
    </row>
    <row r="7" spans="1:12" ht="16.5" customHeight="1">
      <c r="A7" s="41"/>
      <c r="B7" s="42"/>
      <c r="C7" s="231" t="s">
        <v>64</v>
      </c>
      <c r="D7" s="232"/>
      <c r="E7" s="232"/>
      <c r="F7" s="232"/>
      <c r="G7" s="28" t="s">
        <v>32</v>
      </c>
      <c r="H7" s="30">
        <f aca="true" t="shared" si="0" ref="H7:L8">H4</f>
        <v>0</v>
      </c>
      <c r="I7" s="30">
        <f t="shared" si="0"/>
        <v>61500000</v>
      </c>
      <c r="J7" s="30">
        <f t="shared" si="0"/>
        <v>0</v>
      </c>
      <c r="K7" s="30">
        <f t="shared" si="0"/>
        <v>0</v>
      </c>
      <c r="L7" s="31">
        <f t="shared" si="0"/>
        <v>61500000</v>
      </c>
    </row>
    <row r="8" spans="1:12" ht="16.5" customHeight="1">
      <c r="A8" s="41"/>
      <c r="B8" s="49"/>
      <c r="C8" s="232"/>
      <c r="D8" s="232"/>
      <c r="E8" s="232"/>
      <c r="F8" s="232"/>
      <c r="G8" s="28" t="s">
        <v>33</v>
      </c>
      <c r="H8" s="30">
        <f t="shared" si="0"/>
        <v>0</v>
      </c>
      <c r="I8" s="30">
        <f t="shared" si="0"/>
        <v>61500000</v>
      </c>
      <c r="J8" s="30">
        <f t="shared" si="0"/>
        <v>0</v>
      </c>
      <c r="K8" s="30">
        <f t="shared" si="0"/>
        <v>0</v>
      </c>
      <c r="L8" s="31">
        <f t="shared" si="0"/>
        <v>61500000</v>
      </c>
    </row>
    <row r="9" spans="1:12" ht="16.5" customHeight="1">
      <c r="A9" s="80"/>
      <c r="B9" s="50"/>
      <c r="C9" s="233"/>
      <c r="D9" s="233"/>
      <c r="E9" s="233"/>
      <c r="F9" s="233"/>
      <c r="G9" s="28" t="s">
        <v>34</v>
      </c>
      <c r="H9" s="33">
        <f>H8-H7</f>
        <v>0</v>
      </c>
      <c r="I9" s="33">
        <f>I8-I7</f>
        <v>0</v>
      </c>
      <c r="J9" s="33">
        <f>J8-J7</f>
        <v>0</v>
      </c>
      <c r="K9" s="33">
        <f>K8-K7</f>
        <v>0</v>
      </c>
      <c r="L9" s="34">
        <f>L8-L7</f>
        <v>0</v>
      </c>
    </row>
    <row r="10" spans="1:12" ht="16.5" customHeight="1">
      <c r="A10" s="244" t="s">
        <v>61</v>
      </c>
      <c r="B10" s="245"/>
      <c r="C10" s="246" t="s">
        <v>61</v>
      </c>
      <c r="D10" s="245"/>
      <c r="E10" s="246" t="s">
        <v>62</v>
      </c>
      <c r="F10" s="245"/>
      <c r="G10" s="28" t="s">
        <v>8</v>
      </c>
      <c r="H10" s="33">
        <v>0</v>
      </c>
      <c r="I10" s="33">
        <v>0</v>
      </c>
      <c r="J10" s="33">
        <v>0</v>
      </c>
      <c r="K10" s="33">
        <v>0</v>
      </c>
      <c r="L10" s="34">
        <f>SUM(H10:K10)</f>
        <v>0</v>
      </c>
    </row>
    <row r="11" spans="1:12" ht="16.5" customHeight="1">
      <c r="A11" s="75"/>
      <c r="B11" s="76"/>
      <c r="C11" s="77"/>
      <c r="D11" s="76"/>
      <c r="E11" s="77"/>
      <c r="F11" s="76"/>
      <c r="G11" s="28" t="s">
        <v>9</v>
      </c>
      <c r="H11" s="33">
        <v>0</v>
      </c>
      <c r="I11" s="33">
        <v>0</v>
      </c>
      <c r="J11" s="33">
        <v>55590</v>
      </c>
      <c r="K11" s="33">
        <v>0</v>
      </c>
      <c r="L11" s="34">
        <f>SUM(H11:K11)</f>
        <v>55590</v>
      </c>
    </row>
    <row r="12" spans="1:12" ht="16.5" customHeight="1">
      <c r="A12" s="75"/>
      <c r="B12" s="76"/>
      <c r="C12" s="77"/>
      <c r="D12" s="76"/>
      <c r="E12" s="78"/>
      <c r="F12" s="79"/>
      <c r="G12" s="28" t="s">
        <v>10</v>
      </c>
      <c r="H12" s="33">
        <f>H11-H10</f>
        <v>0</v>
      </c>
      <c r="I12" s="33">
        <f>I11-I10</f>
        <v>0</v>
      </c>
      <c r="J12" s="92">
        <f>J11-J10</f>
        <v>55590</v>
      </c>
      <c r="K12" s="33">
        <f>K11-K10</f>
        <v>0</v>
      </c>
      <c r="L12" s="11">
        <f>L11-L10</f>
        <v>55590</v>
      </c>
    </row>
    <row r="13" spans="1:12" ht="16.5" customHeight="1">
      <c r="A13" s="247"/>
      <c r="B13" s="248"/>
      <c r="C13" s="236"/>
      <c r="D13" s="237"/>
      <c r="E13" s="255" t="s">
        <v>63</v>
      </c>
      <c r="F13" s="245"/>
      <c r="G13" s="28" t="s">
        <v>8</v>
      </c>
      <c r="H13" s="33">
        <v>0</v>
      </c>
      <c r="I13" s="33">
        <v>0</v>
      </c>
      <c r="J13" s="33">
        <v>0</v>
      </c>
      <c r="K13" s="33">
        <v>0</v>
      </c>
      <c r="L13" s="31">
        <f>SUM(H13:K13)</f>
        <v>0</v>
      </c>
    </row>
    <row r="14" spans="1:12" ht="16.5" customHeight="1">
      <c r="A14" s="74"/>
      <c r="B14" s="36"/>
      <c r="C14" s="15"/>
      <c r="D14" s="16"/>
      <c r="E14" s="36"/>
      <c r="F14" s="16"/>
      <c r="G14" s="88" t="s">
        <v>9</v>
      </c>
      <c r="H14" s="33">
        <v>0</v>
      </c>
      <c r="I14" s="33">
        <v>0</v>
      </c>
      <c r="J14" s="33">
        <v>103100</v>
      </c>
      <c r="K14" s="33">
        <v>0</v>
      </c>
      <c r="L14" s="31">
        <f>SUM(H14:K14)</f>
        <v>103100</v>
      </c>
    </row>
    <row r="15" spans="1:12" ht="16.5" customHeight="1">
      <c r="A15" s="74"/>
      <c r="B15" s="36"/>
      <c r="C15" s="15"/>
      <c r="D15" s="16"/>
      <c r="E15" s="36"/>
      <c r="F15" s="16"/>
      <c r="G15" s="28" t="s">
        <v>10</v>
      </c>
      <c r="H15" s="33">
        <f>H14-H13</f>
        <v>0</v>
      </c>
      <c r="I15" s="33">
        <f>I14-I13</f>
        <v>0</v>
      </c>
      <c r="J15" s="90">
        <f>J14-J13</f>
        <v>103100</v>
      </c>
      <c r="K15" s="33">
        <f>K14-K13</f>
        <v>0</v>
      </c>
      <c r="L15" s="11">
        <f>L14-L13</f>
        <v>103100</v>
      </c>
    </row>
    <row r="16" spans="1:12" ht="16.5" customHeight="1">
      <c r="A16" s="247"/>
      <c r="B16" s="248"/>
      <c r="C16" s="236"/>
      <c r="D16" s="237"/>
      <c r="E16" s="249" t="s">
        <v>90</v>
      </c>
      <c r="F16" s="250"/>
      <c r="G16" s="28" t="s">
        <v>8</v>
      </c>
      <c r="H16" s="33">
        <v>0</v>
      </c>
      <c r="I16" s="33">
        <v>0</v>
      </c>
      <c r="J16" s="33">
        <v>3240000</v>
      </c>
      <c r="K16" s="33">
        <v>0</v>
      </c>
      <c r="L16" s="31">
        <f>SUM(H16:K16)</f>
        <v>3240000</v>
      </c>
    </row>
    <row r="17" spans="1:12" ht="16.5" customHeight="1">
      <c r="A17" s="74"/>
      <c r="B17" s="36"/>
      <c r="C17" s="15"/>
      <c r="D17" s="16"/>
      <c r="E17" s="251"/>
      <c r="F17" s="252"/>
      <c r="G17" s="88" t="s">
        <v>9</v>
      </c>
      <c r="H17" s="33">
        <v>0</v>
      </c>
      <c r="I17" s="33">
        <v>0</v>
      </c>
      <c r="J17" s="33">
        <v>5000000</v>
      </c>
      <c r="K17" s="33">
        <v>0</v>
      </c>
      <c r="L17" s="31">
        <f>SUM(H17:K17)</f>
        <v>5000000</v>
      </c>
    </row>
    <row r="18" spans="1:12" ht="16.5" customHeight="1">
      <c r="A18" s="74"/>
      <c r="B18" s="36"/>
      <c r="C18" s="15"/>
      <c r="D18" s="16"/>
      <c r="E18" s="253"/>
      <c r="F18" s="254"/>
      <c r="G18" s="28" t="s">
        <v>10</v>
      </c>
      <c r="H18" s="33">
        <f>H17-H16</f>
        <v>0</v>
      </c>
      <c r="I18" s="33">
        <f>I17-I16</f>
        <v>0</v>
      </c>
      <c r="J18" s="92">
        <f>J17-J16</f>
        <v>1760000</v>
      </c>
      <c r="K18" s="33">
        <f>K17-K16</f>
        <v>0</v>
      </c>
      <c r="L18" s="11">
        <f>L17-L16</f>
        <v>1760000</v>
      </c>
    </row>
    <row r="19" spans="1:12" ht="16.5" customHeight="1">
      <c r="A19" s="74"/>
      <c r="B19" s="36"/>
      <c r="C19" s="231" t="s">
        <v>64</v>
      </c>
      <c r="D19" s="232"/>
      <c r="E19" s="232"/>
      <c r="F19" s="232"/>
      <c r="G19" s="28" t="s">
        <v>8</v>
      </c>
      <c r="H19" s="33">
        <f>H10+H13</f>
        <v>0</v>
      </c>
      <c r="I19" s="33">
        <f>I10+I13</f>
        <v>0</v>
      </c>
      <c r="J19" s="33">
        <f>J10+J13+J16</f>
        <v>3240000</v>
      </c>
      <c r="K19" s="33">
        <f>K10+K13</f>
        <v>0</v>
      </c>
      <c r="L19" s="31">
        <f>SUM(H19:K19)</f>
        <v>3240000</v>
      </c>
    </row>
    <row r="20" spans="1:12" ht="16.5" customHeight="1">
      <c r="A20" s="74"/>
      <c r="B20" s="36"/>
      <c r="C20" s="232"/>
      <c r="D20" s="232"/>
      <c r="E20" s="232"/>
      <c r="F20" s="232"/>
      <c r="G20" s="28" t="s">
        <v>9</v>
      </c>
      <c r="H20" s="33">
        <f>H11+H14</f>
        <v>0</v>
      </c>
      <c r="I20" s="33">
        <f>I11+I14</f>
        <v>0</v>
      </c>
      <c r="J20" s="33">
        <f>J11+J14+J17</f>
        <v>5158690</v>
      </c>
      <c r="K20" s="33">
        <f>K11+K14</f>
        <v>0</v>
      </c>
      <c r="L20" s="31">
        <f>SUM(H20:K20)</f>
        <v>5158690</v>
      </c>
    </row>
    <row r="21" spans="1:12" ht="16.5" customHeight="1">
      <c r="A21" s="74"/>
      <c r="B21" s="36"/>
      <c r="C21" s="233"/>
      <c r="D21" s="233"/>
      <c r="E21" s="233"/>
      <c r="F21" s="233"/>
      <c r="G21" s="28" t="s">
        <v>10</v>
      </c>
      <c r="H21" s="33">
        <f>H20-H19</f>
        <v>0</v>
      </c>
      <c r="I21" s="33">
        <f>I20-I19</f>
        <v>0</v>
      </c>
      <c r="J21" s="90">
        <f>J20-J19</f>
        <v>1918690</v>
      </c>
      <c r="K21" s="33">
        <f>K20-K19</f>
        <v>0</v>
      </c>
      <c r="L21" s="11">
        <f>L20-L19</f>
        <v>1918690</v>
      </c>
    </row>
    <row r="22" spans="1:12" s="1" customFormat="1" ht="16.5" customHeight="1">
      <c r="A22" s="195" t="s">
        <v>29</v>
      </c>
      <c r="B22" s="171"/>
      <c r="C22" s="197" t="s">
        <v>35</v>
      </c>
      <c r="D22" s="171"/>
      <c r="E22" s="197" t="s">
        <v>36</v>
      </c>
      <c r="F22" s="171"/>
      <c r="G22" s="28" t="s">
        <v>32</v>
      </c>
      <c r="H22" s="30">
        <v>0</v>
      </c>
      <c r="I22" s="33">
        <v>0</v>
      </c>
      <c r="J22" s="30">
        <v>0</v>
      </c>
      <c r="K22" s="30">
        <v>0</v>
      </c>
      <c r="L22" s="40">
        <f>SUM(H22:K22)</f>
        <v>0</v>
      </c>
    </row>
    <row r="23" spans="1:14" s="1" customFormat="1" ht="16.5" customHeight="1">
      <c r="A23" s="41"/>
      <c r="B23" s="42"/>
      <c r="C23" s="43"/>
      <c r="D23" s="42"/>
      <c r="E23" s="43"/>
      <c r="F23" s="42"/>
      <c r="G23" s="28" t="s">
        <v>33</v>
      </c>
      <c r="H23" s="30">
        <v>0</v>
      </c>
      <c r="I23" s="33">
        <v>0</v>
      </c>
      <c r="J23" s="30">
        <v>0</v>
      </c>
      <c r="K23" s="44">
        <v>12533</v>
      </c>
      <c r="L23" s="40">
        <f>SUM(H23:K23)</f>
        <v>12533</v>
      </c>
      <c r="N23" s="70"/>
    </row>
    <row r="24" spans="1:12" s="1" customFormat="1" ht="16.5" customHeight="1">
      <c r="A24" s="41"/>
      <c r="B24" s="42"/>
      <c r="C24" s="43"/>
      <c r="D24" s="42"/>
      <c r="E24" s="43"/>
      <c r="F24" s="42"/>
      <c r="G24" s="28" t="s">
        <v>34</v>
      </c>
      <c r="H24" s="30">
        <v>0</v>
      </c>
      <c r="I24" s="33">
        <v>0</v>
      </c>
      <c r="J24" s="30">
        <v>0</v>
      </c>
      <c r="K24" s="9">
        <f>K23-K22</f>
        <v>12533</v>
      </c>
      <c r="L24" s="10">
        <f>L23-L22</f>
        <v>12533</v>
      </c>
    </row>
    <row r="25" spans="1:12" s="1" customFormat="1" ht="16.5" customHeight="1">
      <c r="A25" s="41"/>
      <c r="B25" s="42"/>
      <c r="C25" s="43"/>
      <c r="D25" s="42"/>
      <c r="E25" s="170" t="s">
        <v>91</v>
      </c>
      <c r="F25" s="171"/>
      <c r="G25" s="28" t="s">
        <v>8</v>
      </c>
      <c r="H25" s="30">
        <v>0</v>
      </c>
      <c r="I25" s="30">
        <v>0</v>
      </c>
      <c r="J25" s="30">
        <v>0</v>
      </c>
      <c r="K25" s="44">
        <v>0</v>
      </c>
      <c r="L25" s="40">
        <f>SUM(H25:K25)</f>
        <v>0</v>
      </c>
    </row>
    <row r="26" spans="1:12" s="1" customFormat="1" ht="16.5" customHeight="1">
      <c r="A26" s="41"/>
      <c r="B26" s="42"/>
      <c r="C26" s="43"/>
      <c r="D26" s="42"/>
      <c r="E26" s="172"/>
      <c r="F26" s="173"/>
      <c r="G26" s="28" t="s">
        <v>9</v>
      </c>
      <c r="H26" s="30">
        <v>0</v>
      </c>
      <c r="I26" s="30">
        <v>0</v>
      </c>
      <c r="J26" s="30">
        <v>0</v>
      </c>
      <c r="K26" s="44">
        <v>2022</v>
      </c>
      <c r="L26" s="40">
        <f>SUM(H26:K26)</f>
        <v>2022</v>
      </c>
    </row>
    <row r="27" spans="1:12" s="1" customFormat="1" ht="16.5" customHeight="1">
      <c r="A27" s="41"/>
      <c r="B27" s="42"/>
      <c r="C27" s="43"/>
      <c r="D27" s="42"/>
      <c r="E27" s="43"/>
      <c r="F27" s="42"/>
      <c r="G27" s="28" t="s">
        <v>10</v>
      </c>
      <c r="H27" s="30">
        <f>H26-H25</f>
        <v>0</v>
      </c>
      <c r="I27" s="30">
        <f>I26-I25</f>
        <v>0</v>
      </c>
      <c r="J27" s="30">
        <f>J26-J25</f>
        <v>0</v>
      </c>
      <c r="K27" s="98">
        <f>K26-K25</f>
        <v>2022</v>
      </c>
      <c r="L27" s="10">
        <f>L26-L25</f>
        <v>2022</v>
      </c>
    </row>
    <row r="28" spans="1:12" s="1" customFormat="1" ht="16.5" customHeight="1">
      <c r="A28" s="41"/>
      <c r="B28" s="42"/>
      <c r="C28" s="231" t="s">
        <v>64</v>
      </c>
      <c r="D28" s="232"/>
      <c r="E28" s="232"/>
      <c r="F28" s="232"/>
      <c r="G28" s="28" t="s">
        <v>32</v>
      </c>
      <c r="H28" s="30">
        <f aca="true" t="shared" si="1" ref="H28:L29">H22+H25</f>
        <v>0</v>
      </c>
      <c r="I28" s="30">
        <f t="shared" si="1"/>
        <v>0</v>
      </c>
      <c r="J28" s="30">
        <f t="shared" si="1"/>
        <v>0</v>
      </c>
      <c r="K28" s="30">
        <f t="shared" si="1"/>
        <v>0</v>
      </c>
      <c r="L28" s="40">
        <f t="shared" si="1"/>
        <v>0</v>
      </c>
    </row>
    <row r="29" spans="1:12" s="1" customFormat="1" ht="16.5" customHeight="1">
      <c r="A29" s="41"/>
      <c r="B29" s="49"/>
      <c r="C29" s="232"/>
      <c r="D29" s="232"/>
      <c r="E29" s="232"/>
      <c r="F29" s="232"/>
      <c r="G29" s="28" t="s">
        <v>33</v>
      </c>
      <c r="H29" s="30">
        <f t="shared" si="1"/>
        <v>0</v>
      </c>
      <c r="I29" s="30">
        <f t="shared" si="1"/>
        <v>0</v>
      </c>
      <c r="J29" s="30">
        <f t="shared" si="1"/>
        <v>0</v>
      </c>
      <c r="K29" s="30">
        <f t="shared" si="1"/>
        <v>14555</v>
      </c>
      <c r="L29" s="40">
        <f t="shared" si="1"/>
        <v>14555</v>
      </c>
    </row>
    <row r="30" spans="1:12" s="1" customFormat="1" ht="16.5" customHeight="1">
      <c r="A30" s="80"/>
      <c r="B30" s="50"/>
      <c r="C30" s="232"/>
      <c r="D30" s="232"/>
      <c r="E30" s="232"/>
      <c r="F30" s="232"/>
      <c r="G30" s="28" t="s">
        <v>34</v>
      </c>
      <c r="H30" s="30">
        <f>H29-H28</f>
        <v>0</v>
      </c>
      <c r="I30" s="33">
        <f>I29-I28</f>
        <v>0</v>
      </c>
      <c r="J30" s="30">
        <f>J29-J28</f>
        <v>0</v>
      </c>
      <c r="K30" s="13">
        <f>K29-K28</f>
        <v>14555</v>
      </c>
      <c r="L30" s="11">
        <f>L29-L28</f>
        <v>14555</v>
      </c>
    </row>
    <row r="31" spans="1:13" ht="16.5" customHeight="1">
      <c r="A31" s="238" t="s">
        <v>55</v>
      </c>
      <c r="B31" s="239"/>
      <c r="C31" s="239"/>
      <c r="D31" s="239"/>
      <c r="E31" s="239"/>
      <c r="F31" s="239"/>
      <c r="G31" s="46" t="s">
        <v>32</v>
      </c>
      <c r="H31" s="47">
        <f aca="true" t="shared" si="2" ref="H31:L32">H7+H19+H28</f>
        <v>0</v>
      </c>
      <c r="I31" s="47">
        <f t="shared" si="2"/>
        <v>61500000</v>
      </c>
      <c r="J31" s="47">
        <f t="shared" si="2"/>
        <v>3240000</v>
      </c>
      <c r="K31" s="47">
        <f t="shared" si="2"/>
        <v>0</v>
      </c>
      <c r="L31" s="31">
        <f t="shared" si="2"/>
        <v>64740000</v>
      </c>
      <c r="M31" s="1"/>
    </row>
    <row r="32" spans="1:12" ht="16.5" customHeight="1">
      <c r="A32" s="240"/>
      <c r="B32" s="241"/>
      <c r="C32" s="241"/>
      <c r="D32" s="241"/>
      <c r="E32" s="241"/>
      <c r="F32" s="241"/>
      <c r="G32" s="28" t="s">
        <v>33</v>
      </c>
      <c r="H32" s="30">
        <f t="shared" si="2"/>
        <v>0</v>
      </c>
      <c r="I32" s="30">
        <f t="shared" si="2"/>
        <v>61500000</v>
      </c>
      <c r="J32" s="30">
        <f t="shared" si="2"/>
        <v>5158690</v>
      </c>
      <c r="K32" s="30">
        <f t="shared" si="2"/>
        <v>14555</v>
      </c>
      <c r="L32" s="31">
        <f t="shared" si="2"/>
        <v>66673245</v>
      </c>
    </row>
    <row r="33" spans="1:12" ht="16.5" customHeight="1" thickBot="1">
      <c r="A33" s="242"/>
      <c r="B33" s="243"/>
      <c r="C33" s="243"/>
      <c r="D33" s="243"/>
      <c r="E33" s="243"/>
      <c r="F33" s="243"/>
      <c r="G33" s="48" t="s">
        <v>34</v>
      </c>
      <c r="H33" s="8">
        <f>H32-H31</f>
        <v>0</v>
      </c>
      <c r="I33" s="8">
        <f>I32-I31</f>
        <v>0</v>
      </c>
      <c r="J33" s="91">
        <f>J32-J31</f>
        <v>1918690</v>
      </c>
      <c r="K33" s="14">
        <f>K32-K31</f>
        <v>14555</v>
      </c>
      <c r="L33" s="93">
        <f>L32-L31</f>
        <v>1933245</v>
      </c>
    </row>
    <row r="34" ht="18.75" customHeight="1"/>
    <row r="35" ht="18.75" customHeight="1"/>
    <row r="36" ht="18.75" customHeight="1"/>
    <row r="37" ht="18.75" customHeight="1"/>
    <row r="38" ht="18.75" customHeight="1"/>
    <row r="39" ht="24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21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26">
    <mergeCell ref="A10:B10"/>
    <mergeCell ref="C10:D10"/>
    <mergeCell ref="E10:F10"/>
    <mergeCell ref="A13:B13"/>
    <mergeCell ref="C19:F21"/>
    <mergeCell ref="A16:B16"/>
    <mergeCell ref="C16:D16"/>
    <mergeCell ref="E16:F18"/>
    <mergeCell ref="E13:F13"/>
    <mergeCell ref="C28:F30"/>
    <mergeCell ref="A22:B22"/>
    <mergeCell ref="C22:D22"/>
    <mergeCell ref="E22:F22"/>
    <mergeCell ref="C13:D13"/>
    <mergeCell ref="A31:F33"/>
    <mergeCell ref="E25:F26"/>
    <mergeCell ref="A1:L1"/>
    <mergeCell ref="A3:B3"/>
    <mergeCell ref="C3:D3"/>
    <mergeCell ref="E3:F3"/>
    <mergeCell ref="A4:B4"/>
    <mergeCell ref="C7:F9"/>
    <mergeCell ref="C4:D4"/>
    <mergeCell ref="E4:F4"/>
    <mergeCell ref="E5:F5"/>
    <mergeCell ref="E6:F6"/>
  </mergeCells>
  <printOptions horizontalCentered="1" verticalCentered="1"/>
  <pageMargins left="0.6692913385826772" right="0.5905511811023623" top="0.3937007874015748" bottom="0.31496062992125984" header="0.31496062992125984" footer="0.31496062992125984"/>
  <pageSetup fitToHeight="1" fitToWidth="1" horizontalDpi="300" verticalDpi="3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인천노보1</cp:lastModifiedBy>
  <cp:lastPrinted>2023-03-30T11:19:39Z</cp:lastPrinted>
  <dcterms:created xsi:type="dcterms:W3CDTF">2009-01-19T02:10:28Z</dcterms:created>
  <dcterms:modified xsi:type="dcterms:W3CDTF">2023-03-30T11:19:40Z</dcterms:modified>
  <cp:category/>
  <cp:version/>
  <cp:contentType/>
  <cp:contentStatus/>
</cp:coreProperties>
</file>