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251" windowWidth="14190" windowHeight="1158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'세입결산서2'!$A$1:$L$30</definedName>
    <definedName name="_xlnm.Print_Area" localSheetId="1">'세출결산서1'!$A$1:$O$100</definedName>
  </definedNames>
  <calcPr fullCalcOnLoad="1"/>
</workbook>
</file>

<file path=xl/sharedStrings.xml><?xml version="1.0" encoding="utf-8"?>
<sst xmlns="http://schemas.openxmlformats.org/spreadsheetml/2006/main" count="261" uniqueCount="112">
  <si>
    <t>계</t>
  </si>
  <si>
    <t>계</t>
  </si>
  <si>
    <t>항</t>
  </si>
  <si>
    <t>목</t>
  </si>
  <si>
    <t>보조금</t>
  </si>
  <si>
    <t>구분</t>
  </si>
  <si>
    <t>관</t>
  </si>
  <si>
    <t>인건비</t>
  </si>
  <si>
    <t>급여</t>
  </si>
  <si>
    <t>[예산]</t>
  </si>
  <si>
    <t>[결산]</t>
  </si>
  <si>
    <t>[증감]</t>
  </si>
  <si>
    <t>퇴직적립금</t>
  </si>
  <si>
    <t>합 계</t>
  </si>
  <si>
    <t>관  항  목</t>
  </si>
  <si>
    <t>관 항 목</t>
  </si>
  <si>
    <t>예산(A)</t>
  </si>
  <si>
    <t>결산(B)</t>
  </si>
  <si>
    <t>금 액</t>
  </si>
  <si>
    <t>총             계</t>
  </si>
  <si>
    <t>보
조
금
수
입</t>
  </si>
  <si>
    <t>소계</t>
  </si>
  <si>
    <t>보조금수입</t>
  </si>
  <si>
    <t>인건비</t>
  </si>
  <si>
    <t>계</t>
  </si>
  <si>
    <t>운영비</t>
  </si>
  <si>
    <t>총 계</t>
  </si>
  <si>
    <t>(단위 : 원)</t>
  </si>
  <si>
    <t>증  감(B)-(A)</t>
  </si>
  <si>
    <t>자
부
담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</si>
  <si>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</si>
  <si>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시설종사자수당</t>
  </si>
  <si>
    <t>자부담</t>
  </si>
  <si>
    <t>공공요금</t>
  </si>
  <si>
    <t>차량비</t>
  </si>
  <si>
    <t>사회보험료</t>
  </si>
  <si>
    <r>
      <t xml:space="preserve">              (</t>
    </r>
    <r>
      <rPr>
        <sz val="11"/>
        <color indexed="8"/>
        <rFont val="돋움"/>
        <family val="3"/>
      </rPr>
      <t>단위</t>
    </r>
    <r>
      <rPr>
        <sz val="11"/>
        <color indexed="8"/>
        <rFont val="맑은 고딕"/>
        <family val="3"/>
      </rPr>
      <t xml:space="preserve"> :</t>
    </r>
    <r>
      <rPr>
        <sz val="11"/>
        <color indexed="8"/>
        <rFont val="돋움"/>
        <family val="3"/>
      </rPr>
      <t>원</t>
    </r>
    <r>
      <rPr>
        <sz val="11"/>
        <color indexed="8"/>
        <rFont val="맑은 고딕"/>
        <family val="3"/>
      </rPr>
      <t>)</t>
    </r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</si>
  <si>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</si>
  <si>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세                                             입</t>
  </si>
  <si>
    <t>치유프로그램비</t>
  </si>
  <si>
    <t>가족상담비</t>
  </si>
  <si>
    <t>제세공과금</t>
  </si>
  <si>
    <t>여비</t>
  </si>
  <si>
    <t>운영비</t>
  </si>
  <si>
    <t>기타</t>
  </si>
  <si>
    <t>반납</t>
  </si>
  <si>
    <t>예금이자</t>
  </si>
  <si>
    <t>기타</t>
  </si>
  <si>
    <t>보조금 반납</t>
  </si>
  <si>
    <t>예금이자 반납</t>
  </si>
  <si>
    <t>제수당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</si>
  <si>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</si>
  <si>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</si>
  <si>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</si>
  <si>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</si>
  <si>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</si>
  <si>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</si>
  <si>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</si>
  <si>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</si>
  <si>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</si>
  <si>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</si>
  <si>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</si>
  <si>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</si>
  <si>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</si>
  <si>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</si>
  <si>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종사자수당</t>
  </si>
  <si>
    <t>합            계</t>
  </si>
  <si>
    <t>법인전입금</t>
  </si>
  <si>
    <t>후원금</t>
  </si>
  <si>
    <t>수익사업</t>
  </si>
  <si>
    <t>예금이자</t>
  </si>
  <si>
    <t>총            계</t>
  </si>
  <si>
    <t>합 계</t>
  </si>
  <si>
    <t>[증감]</t>
  </si>
  <si>
    <t>법인전입금</t>
  </si>
  <si>
    <t>후원금</t>
  </si>
  <si>
    <t>사무비</t>
  </si>
  <si>
    <t>수용비수수료</t>
  </si>
  <si>
    <t>사업비</t>
  </si>
  <si>
    <t>생계비</t>
  </si>
  <si>
    <t>일반사업비</t>
  </si>
  <si>
    <t>의료법률자문비</t>
  </si>
  <si>
    <t>대외협력사업비</t>
  </si>
  <si>
    <t>역량강화사업</t>
  </si>
  <si>
    <t>국비</t>
  </si>
  <si>
    <t>시비</t>
  </si>
  <si>
    <t>재산조성비</t>
  </si>
  <si>
    <t>시설비</t>
  </si>
  <si>
    <t>자산취득비</t>
  </si>
  <si>
    <t>기타운영비</t>
  </si>
  <si>
    <t>사무비</t>
  </si>
  <si>
    <t>재산조성비</t>
  </si>
  <si>
    <t>기타</t>
  </si>
  <si>
    <t>보조금 반납
(이자 포함)</t>
  </si>
  <si>
    <t>총            계</t>
  </si>
  <si>
    <t>시설비</t>
  </si>
  <si>
    <t>자부담</t>
  </si>
  <si>
    <t>기타</t>
  </si>
  <si>
    <t>재산조성비</t>
  </si>
  <si>
    <t>시설비</t>
  </si>
  <si>
    <t>[예산]</t>
  </si>
  <si>
    <t>[결산]</t>
  </si>
  <si>
    <t>[증감]</t>
  </si>
  <si>
    <t>합 계</t>
  </si>
  <si>
    <t>시설비</t>
  </si>
  <si>
    <t>업무추진비</t>
  </si>
  <si>
    <t>기관운영비</t>
  </si>
  <si>
    <t>업무추진비</t>
  </si>
  <si>
    <r>
      <t xml:space="preserve">  2019년 학대피해노인 전용쉼터사업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</si>
  <si>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2019년</t>
  </si>
  <si>
    <r>
      <t>2019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세출결산서</t>
    </r>
  </si>
  <si>
    <r>
      <t>2019</t>
    </r>
    <r>
      <rPr>
        <b/>
        <sz val="20"/>
        <rFont val="돋움"/>
        <family val="3"/>
      </rPr>
      <t>년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학대피해노인전용쉼터</t>
    </r>
    <r>
      <rPr>
        <b/>
        <sz val="20"/>
        <rFont val="맑은 고딕"/>
        <family val="3"/>
      </rPr>
      <t xml:space="preserve"> </t>
    </r>
    <r>
      <rPr>
        <b/>
        <sz val="20"/>
        <rFont val="돋움"/>
        <family val="3"/>
      </rPr>
      <t>세입결산서</t>
    </r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</si>
</sst>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3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9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0"/>
      <name val="맑은 고딕"/>
      <family val="3"/>
    </font>
    <font>
      <sz val="11"/>
      <color indexed="8"/>
      <name val="돋움"/>
      <family val="3"/>
    </font>
    <font>
      <sz val="11"/>
      <color indexed="8"/>
      <name val="굴림"/>
      <family val="3"/>
    </font>
    <font>
      <b/>
      <sz val="24"/>
      <name val="맑은 고딕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b/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rgb="FFFF0000"/>
      <name val="맑은 고딕"/>
      <family val="3"/>
    </font>
    <font>
      <sz val="11"/>
      <color theme="1"/>
      <name val="맑은 고딕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thin"/>
      <top style="medium"/>
      <bottom style="double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/>
      <right style="medium"/>
      <top style="thin"/>
      <bottom style="double"/>
    </border>
    <border>
      <left/>
      <right style="double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/>
      <top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/>
    </border>
    <border>
      <left style="thin"/>
      <right style="medium"/>
      <top style="double"/>
      <bottom style="thin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thin"/>
      <top/>
      <bottom style="medium"/>
    </border>
    <border>
      <left style="double"/>
      <right/>
      <top style="thin"/>
      <bottom/>
    </border>
    <border>
      <left style="double"/>
      <right/>
      <top>
        <color indexed="63"/>
      </top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/>
      <top/>
      <bottom style="double"/>
    </border>
    <border>
      <left style="thin"/>
      <right style="thin"/>
      <top/>
      <bottom/>
    </border>
    <border>
      <left style="double"/>
      <right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/>
      <right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medium"/>
      <top style="thin"/>
      <bottom/>
    </border>
    <border>
      <left style="thin"/>
      <right style="double"/>
      <top style="double"/>
      <bottom/>
    </border>
    <border>
      <left>
        <color indexed="63"/>
      </left>
      <right style="medium"/>
      <top style="thin"/>
      <bottom style="medium"/>
    </border>
    <border>
      <left style="thin"/>
      <right style="medium"/>
      <top style="double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3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41" fontId="0" fillId="0" borderId="0" xfId="48" applyFont="1" applyAlignment="1">
      <alignment vertical="center"/>
    </xf>
    <xf numFmtId="41" fontId="5" fillId="0" borderId="12" xfId="48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41" fontId="5" fillId="0" borderId="14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5" fillId="0" borderId="16" xfId="48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41" fontId="16" fillId="0" borderId="18" xfId="48" applyFont="1" applyBorder="1" applyAlignment="1">
      <alignment horizontal="center" vertical="center"/>
    </xf>
    <xf numFmtId="41" fontId="16" fillId="0" borderId="13" xfId="48" applyFont="1" applyBorder="1" applyAlignment="1">
      <alignment horizontal="center" vertical="center"/>
    </xf>
    <xf numFmtId="41" fontId="5" fillId="0" borderId="19" xfId="48" applyFont="1" applyBorder="1" applyAlignment="1">
      <alignment horizontal="right" vertical="center"/>
    </xf>
    <xf numFmtId="41" fontId="0" fillId="0" borderId="20" xfId="48" applyFont="1" applyBorder="1" applyAlignment="1">
      <alignment horizontal="center" vertical="center"/>
    </xf>
    <xf numFmtId="41" fontId="59" fillId="0" borderId="21" xfId="48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41" fontId="0" fillId="0" borderId="28" xfId="48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1" fontId="0" fillId="0" borderId="31" xfId="48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41" fontId="60" fillId="0" borderId="18" xfId="48" applyFont="1" applyBorder="1" applyAlignment="1">
      <alignment horizontal="center" vertical="center"/>
    </xf>
    <xf numFmtId="41" fontId="60" fillId="0" borderId="13" xfId="48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35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1" fontId="60" fillId="0" borderId="37" xfId="48" applyFont="1" applyBorder="1" applyAlignment="1">
      <alignment horizontal="center" vertical="center"/>
    </xf>
    <xf numFmtId="41" fontId="59" fillId="0" borderId="38" xfId="48" applyFont="1" applyBorder="1" applyAlignment="1">
      <alignment horizontal="center" vertical="center"/>
    </xf>
    <xf numFmtId="41" fontId="16" fillId="0" borderId="37" xfId="48" applyFont="1" applyBorder="1" applyAlignment="1">
      <alignment horizontal="center" vertical="center"/>
    </xf>
    <xf numFmtId="41" fontId="60" fillId="0" borderId="29" xfId="48" applyFont="1" applyBorder="1" applyAlignment="1">
      <alignment horizontal="center" vertical="center"/>
    </xf>
    <xf numFmtId="41" fontId="59" fillId="33" borderId="13" xfId="48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0" fillId="0" borderId="39" xfId="48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59" fillId="0" borderId="42" xfId="48" applyFont="1" applyFill="1" applyBorder="1" applyAlignment="1">
      <alignment horizontal="right" vertical="center"/>
    </xf>
    <xf numFmtId="41" fontId="59" fillId="28" borderId="13" xfId="48" applyFont="1" applyFill="1" applyBorder="1" applyAlignment="1">
      <alignment horizontal="right" vertical="center"/>
    </xf>
    <xf numFmtId="41" fontId="5" fillId="0" borderId="19" xfId="48" applyFont="1" applyFill="1" applyBorder="1" applyAlignment="1">
      <alignment horizontal="center" vertical="center"/>
    </xf>
    <xf numFmtId="41" fontId="18" fillId="0" borderId="28" xfId="48" applyFont="1" applyFill="1" applyBorder="1" applyAlignment="1">
      <alignment horizontal="right" vertical="center"/>
    </xf>
    <xf numFmtId="3" fontId="17" fillId="0" borderId="28" xfId="0" applyNumberFormat="1" applyFont="1" applyFill="1" applyBorder="1" applyAlignment="1">
      <alignment horizontal="right" vertical="center"/>
    </xf>
    <xf numFmtId="3" fontId="17" fillId="0" borderId="28" xfId="0" applyNumberFormat="1" applyFont="1" applyFill="1" applyBorder="1" applyAlignment="1">
      <alignment vertical="center"/>
    </xf>
    <xf numFmtId="0" fontId="17" fillId="0" borderId="43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41" fontId="5" fillId="28" borderId="28" xfId="48" applyFont="1" applyFill="1" applyBorder="1" applyAlignment="1">
      <alignment horizontal="right" vertical="center"/>
    </xf>
    <xf numFmtId="0" fontId="0" fillId="0" borderId="4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1" fontId="18" fillId="0" borderId="36" xfId="48" applyFont="1" applyFill="1" applyBorder="1" applyAlignment="1">
      <alignment horizontal="right" vertical="center"/>
    </xf>
    <xf numFmtId="3" fontId="17" fillId="0" borderId="36" xfId="0" applyNumberFormat="1" applyFont="1" applyFill="1" applyBorder="1" applyAlignment="1">
      <alignment vertical="center"/>
    </xf>
    <xf numFmtId="41" fontId="18" fillId="0" borderId="29" xfId="48" applyFont="1" applyBorder="1" applyAlignment="1">
      <alignment horizontal="right" vertical="center"/>
    </xf>
    <xf numFmtId="41" fontId="5" fillId="34" borderId="46" xfId="48" applyFont="1" applyFill="1" applyBorder="1" applyAlignment="1">
      <alignment horizontal="right" vertical="center"/>
    </xf>
    <xf numFmtId="176" fontId="5" fillId="33" borderId="31" xfId="0" applyNumberFormat="1" applyFont="1" applyFill="1" applyBorder="1" applyAlignment="1">
      <alignment horizontal="centerContinuous" vertical="center"/>
    </xf>
    <xf numFmtId="176" fontId="5" fillId="33" borderId="12" xfId="0" applyNumberFormat="1" applyFont="1" applyFill="1" applyBorder="1" applyAlignment="1">
      <alignment horizontal="centerContinuous" vertical="center"/>
    </xf>
    <xf numFmtId="41" fontId="5" fillId="33" borderId="33" xfId="48" applyFont="1" applyFill="1" applyBorder="1" applyAlignment="1">
      <alignment horizontal="right" vertical="center"/>
    </xf>
    <xf numFmtId="41" fontId="5" fillId="33" borderId="19" xfId="48" applyFont="1" applyFill="1" applyBorder="1" applyAlignment="1">
      <alignment horizontal="right" vertical="center"/>
    </xf>
    <xf numFmtId="176" fontId="18" fillId="0" borderId="28" xfId="0" applyNumberFormat="1" applyFont="1" applyBorder="1" applyAlignment="1">
      <alignment horizontal="center" vertical="center"/>
    </xf>
    <xf numFmtId="41" fontId="18" fillId="0" borderId="28" xfId="48" applyFont="1" applyBorder="1" applyAlignment="1">
      <alignment horizontal="right" vertical="center"/>
    </xf>
    <xf numFmtId="176" fontId="18" fillId="0" borderId="31" xfId="0" applyNumberFormat="1" applyFont="1" applyBorder="1" applyAlignment="1">
      <alignment horizontal="center" vertical="center"/>
    </xf>
    <xf numFmtId="41" fontId="18" fillId="0" borderId="33" xfId="48" applyFont="1" applyBorder="1" applyAlignment="1">
      <alignment horizontal="right" vertical="center"/>
    </xf>
    <xf numFmtId="41" fontId="18" fillId="0" borderId="28" xfId="48" applyFont="1" applyBorder="1" applyAlignment="1">
      <alignment horizontal="center" vertical="center"/>
    </xf>
    <xf numFmtId="176" fontId="18" fillId="0" borderId="36" xfId="0" applyNumberFormat="1" applyFont="1" applyBorder="1" applyAlignment="1">
      <alignment horizontal="center" vertical="center"/>
    </xf>
    <xf numFmtId="41" fontId="18" fillId="0" borderId="36" xfId="48" applyFont="1" applyBorder="1" applyAlignment="1">
      <alignment horizontal="right" vertical="center"/>
    </xf>
    <xf numFmtId="41" fontId="5" fillId="0" borderId="47" xfId="48" applyFont="1" applyFill="1" applyBorder="1" applyAlignment="1">
      <alignment horizontal="right" vertical="center"/>
    </xf>
    <xf numFmtId="41" fontId="59" fillId="0" borderId="48" xfId="48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center" vertical="center"/>
    </xf>
    <xf numFmtId="41" fontId="18" fillId="0" borderId="0" xfId="48" applyFont="1" applyFill="1" applyBorder="1" applyAlignment="1">
      <alignment horizontal="right" vertical="center"/>
    </xf>
    <xf numFmtId="41" fontId="59" fillId="0" borderId="49" xfId="48" applyFont="1" applyFill="1" applyBorder="1" applyAlignment="1">
      <alignment horizontal="right" vertical="center"/>
    </xf>
    <xf numFmtId="0" fontId="0" fillId="0" borderId="5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6" fontId="18" fillId="0" borderId="5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41" fontId="59" fillId="0" borderId="13" xfId="48" applyFont="1" applyBorder="1" applyAlignment="1">
      <alignment horizontal="right" vertical="center"/>
    </xf>
    <xf numFmtId="3" fontId="19" fillId="28" borderId="28" xfId="0" applyNumberFormat="1" applyFont="1" applyFill="1" applyBorder="1" applyAlignment="1">
      <alignment vertical="center"/>
    </xf>
    <xf numFmtId="41" fontId="59" fillId="0" borderId="13" xfId="48" applyFont="1" applyFill="1" applyBorder="1" applyAlignment="1">
      <alignment horizontal="right" vertical="center"/>
    </xf>
    <xf numFmtId="0" fontId="0" fillId="0" borderId="53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41" fontId="5" fillId="0" borderId="13" xfId="48" applyFont="1" applyFill="1" applyBorder="1" applyAlignment="1">
      <alignment horizontal="right" vertical="center"/>
    </xf>
    <xf numFmtId="41" fontId="5" fillId="28" borderId="13" xfId="48" applyFont="1" applyFill="1" applyBorder="1" applyAlignment="1">
      <alignment horizontal="right" vertical="center"/>
    </xf>
    <xf numFmtId="41" fontId="19" fillId="28" borderId="28" xfId="48" applyFont="1" applyFill="1" applyBorder="1" applyAlignment="1">
      <alignment horizontal="right" vertical="center"/>
    </xf>
    <xf numFmtId="41" fontId="17" fillId="0" borderId="28" xfId="48" applyFont="1" applyFill="1" applyBorder="1" applyAlignment="1">
      <alignment horizontal="right" vertical="center"/>
    </xf>
    <xf numFmtId="41" fontId="60" fillId="0" borderId="18" xfId="48" applyFont="1" applyBorder="1" applyAlignment="1">
      <alignment horizontal="center" vertical="center"/>
    </xf>
    <xf numFmtId="41" fontId="60" fillId="0" borderId="31" xfId="48" applyFont="1" applyBorder="1" applyAlignment="1">
      <alignment horizontal="center" vertical="center"/>
    </xf>
    <xf numFmtId="41" fontId="60" fillId="0" borderId="37" xfId="48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5" fillId="28" borderId="18" xfId="0" applyFont="1" applyFill="1" applyBorder="1" applyAlignment="1">
      <alignment horizontal="center" vertical="center"/>
    </xf>
    <xf numFmtId="0" fontId="5" fillId="28" borderId="55" xfId="0" applyFont="1" applyFill="1" applyBorder="1" applyAlignment="1">
      <alignment horizontal="center" vertical="center"/>
    </xf>
    <xf numFmtId="0" fontId="18" fillId="28" borderId="43" xfId="0" applyFont="1" applyFill="1" applyBorder="1" applyAlignment="1">
      <alignment horizontal="center" vertical="center"/>
    </xf>
    <xf numFmtId="0" fontId="18" fillId="28" borderId="55" xfId="0" applyFont="1" applyFill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55" xfId="0" applyNumberFormat="1" applyFont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55" xfId="0" applyNumberFormat="1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 vertical="center"/>
    </xf>
    <xf numFmtId="176" fontId="18" fillId="0" borderId="55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176" fontId="5" fillId="33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9" fontId="4" fillId="0" borderId="58" xfId="0" applyNumberFormat="1" applyFont="1" applyFill="1" applyBorder="1" applyAlignment="1">
      <alignment horizontal="center" vertical="center"/>
    </xf>
    <xf numFmtId="9" fontId="4" fillId="0" borderId="59" xfId="0" applyNumberFormat="1" applyFont="1" applyFill="1" applyBorder="1" applyAlignment="1">
      <alignment horizontal="center" vertical="center"/>
    </xf>
    <xf numFmtId="9" fontId="4" fillId="0" borderId="60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/>
    </xf>
    <xf numFmtId="176" fontId="4" fillId="0" borderId="59" xfId="0" applyNumberFormat="1" applyFont="1" applyFill="1" applyBorder="1" applyAlignment="1">
      <alignment horizontal="center" vertical="center"/>
    </xf>
    <xf numFmtId="176" fontId="4" fillId="0" borderId="62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 vertical="center"/>
    </xf>
    <xf numFmtId="176" fontId="5" fillId="34" borderId="63" xfId="0" applyNumberFormat="1" applyFont="1" applyFill="1" applyBorder="1" applyAlignment="1">
      <alignment horizontal="center" vertical="center"/>
    </xf>
    <xf numFmtId="176" fontId="5" fillId="34" borderId="64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176" fontId="5" fillId="34" borderId="69" xfId="0" applyNumberFormat="1" applyFont="1" applyFill="1" applyBorder="1" applyAlignment="1">
      <alignment horizontal="center" vertical="center"/>
    </xf>
    <xf numFmtId="176" fontId="5" fillId="34" borderId="70" xfId="0" applyNumberFormat="1" applyFont="1" applyFill="1" applyBorder="1" applyAlignment="1">
      <alignment horizontal="center" vertical="center"/>
    </xf>
    <xf numFmtId="176" fontId="1" fillId="0" borderId="71" xfId="0" applyNumberFormat="1" applyFont="1" applyBorder="1" applyAlignment="1">
      <alignment horizontal="center" vertical="center" wrapText="1"/>
    </xf>
    <xf numFmtId="176" fontId="1" fillId="0" borderId="72" xfId="0" applyNumberFormat="1" applyFont="1" applyBorder="1" applyAlignment="1">
      <alignment horizontal="center" vertical="center" wrapText="1"/>
    </xf>
    <xf numFmtId="176" fontId="1" fillId="0" borderId="73" xfId="0" applyNumberFormat="1" applyFont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176" fontId="5" fillId="0" borderId="51" xfId="0" applyNumberFormat="1" applyFont="1" applyFill="1" applyBorder="1" applyAlignment="1">
      <alignment horizontal="center" vertical="center"/>
    </xf>
    <xf numFmtId="176" fontId="5" fillId="0" borderId="74" xfId="0" applyNumberFormat="1" applyFont="1" applyFill="1" applyBorder="1" applyAlignment="1">
      <alignment horizontal="center" vertical="center"/>
    </xf>
    <xf numFmtId="176" fontId="18" fillId="0" borderId="33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71" xfId="0" applyNumberFormat="1" applyFont="1" applyBorder="1" applyAlignment="1">
      <alignment horizontal="center" vertical="center" wrapText="1"/>
    </xf>
    <xf numFmtId="176" fontId="18" fillId="0" borderId="72" xfId="0" applyNumberFormat="1" applyFont="1" applyBorder="1" applyAlignment="1">
      <alignment horizontal="center" vertical="center" wrapText="1"/>
    </xf>
    <xf numFmtId="176" fontId="18" fillId="0" borderId="33" xfId="0" applyNumberFormat="1" applyFont="1" applyBorder="1" applyAlignment="1">
      <alignment horizontal="center" vertical="center" wrapText="1"/>
    </xf>
    <xf numFmtId="176" fontId="18" fillId="0" borderId="75" xfId="0" applyNumberFormat="1" applyFont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41" fontId="16" fillId="0" borderId="28" xfId="48" applyFont="1" applyBorder="1" applyAlignment="1">
      <alignment horizontal="center" vertical="center"/>
    </xf>
    <xf numFmtId="41" fontId="60" fillId="0" borderId="41" xfId="48" applyFont="1" applyBorder="1" applyAlignment="1">
      <alignment horizontal="center" vertical="center"/>
    </xf>
    <xf numFmtId="41" fontId="16" fillId="0" borderId="13" xfId="48" applyFont="1" applyBorder="1" applyAlignment="1">
      <alignment horizontal="center" vertical="center"/>
    </xf>
    <xf numFmtId="41" fontId="60" fillId="0" borderId="77" xfId="48" applyFont="1" applyBorder="1" applyAlignment="1">
      <alignment horizontal="center" vertical="center"/>
    </xf>
    <xf numFmtId="41" fontId="16" fillId="0" borderId="41" xfId="48" applyFont="1" applyBorder="1" applyAlignment="1">
      <alignment horizontal="center" vertical="center"/>
    </xf>
    <xf numFmtId="41" fontId="16" fillId="0" borderId="18" xfId="48" applyFont="1" applyBorder="1" applyAlignment="1">
      <alignment horizontal="center" vertical="center"/>
    </xf>
    <xf numFmtId="0" fontId="16" fillId="0" borderId="55" xfId="0" applyFont="1" applyBorder="1" applyAlignment="1">
      <alignment vertical="center"/>
    </xf>
    <xf numFmtId="41" fontId="60" fillId="0" borderId="18" xfId="48" applyFont="1" applyBorder="1" applyAlignment="1">
      <alignment horizontal="center" vertical="center"/>
    </xf>
    <xf numFmtId="41" fontId="60" fillId="0" borderId="55" xfId="48" applyFont="1" applyBorder="1" applyAlignment="1">
      <alignment horizontal="center" vertical="center"/>
    </xf>
    <xf numFmtId="41" fontId="16" fillId="0" borderId="55" xfId="48" applyFont="1" applyBorder="1" applyAlignment="1">
      <alignment horizontal="center" vertical="center"/>
    </xf>
    <xf numFmtId="41" fontId="60" fillId="0" borderId="18" xfId="48" applyNumberFormat="1" applyFont="1" applyBorder="1" applyAlignment="1">
      <alignment horizontal="center" vertical="center"/>
    </xf>
    <xf numFmtId="41" fontId="60" fillId="0" borderId="78" xfId="48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0" fontId="0" fillId="0" borderId="70" xfId="0" applyFont="1" applyBorder="1" applyAlignment="1">
      <alignment vertical="center"/>
    </xf>
    <xf numFmtId="41" fontId="16" fillId="0" borderId="25" xfId="48" applyFont="1" applyBorder="1" applyAlignment="1">
      <alignment horizontal="center" vertical="center"/>
    </xf>
    <xf numFmtId="41" fontId="16" fillId="0" borderId="70" xfId="48" applyFont="1" applyBorder="1" applyAlignment="1">
      <alignment horizontal="center" vertical="center"/>
    </xf>
    <xf numFmtId="41" fontId="0" fillId="0" borderId="25" xfId="48" applyNumberFormat="1" applyFont="1" applyBorder="1" applyAlignment="1">
      <alignment horizontal="center" vertical="center"/>
    </xf>
    <xf numFmtId="41" fontId="0" fillId="0" borderId="80" xfId="48" applyNumberFormat="1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41" fontId="0" fillId="0" borderId="18" xfId="48" applyNumberFormat="1" applyFont="1" applyBorder="1" applyAlignment="1">
      <alignment horizontal="center" vertical="center"/>
    </xf>
    <xf numFmtId="41" fontId="0" fillId="0" borderId="78" xfId="48" applyNumberFormat="1" applyFont="1" applyBorder="1" applyAlignment="1">
      <alignment horizontal="center" vertical="center"/>
    </xf>
    <xf numFmtId="41" fontId="16" fillId="0" borderId="80" xfId="48" applyFont="1" applyBorder="1" applyAlignment="1">
      <alignment horizontal="center" vertical="center"/>
    </xf>
    <xf numFmtId="41" fontId="16" fillId="0" borderId="78" xfId="48" applyFont="1" applyBorder="1" applyAlignment="1">
      <alignment horizontal="center" vertical="center"/>
    </xf>
    <xf numFmtId="41" fontId="60" fillId="0" borderId="78" xfId="48" applyFont="1" applyBorder="1" applyAlignment="1">
      <alignment horizontal="center" vertical="center"/>
    </xf>
    <xf numFmtId="41" fontId="60" fillId="0" borderId="81" xfId="48" applyFont="1" applyBorder="1" applyAlignment="1">
      <alignment horizontal="center" vertical="center"/>
    </xf>
    <xf numFmtId="41" fontId="60" fillId="0" borderId="15" xfId="48" applyFont="1" applyBorder="1" applyAlignment="1">
      <alignment horizontal="center" vertical="center"/>
    </xf>
    <xf numFmtId="41" fontId="16" fillId="0" borderId="81" xfId="48" applyFont="1" applyBorder="1" applyAlignment="1">
      <alignment horizontal="center" vertical="center"/>
    </xf>
    <xf numFmtId="41" fontId="16" fillId="0" borderId="82" xfId="48" applyFont="1" applyBorder="1" applyAlignment="1">
      <alignment horizontal="center" vertical="center"/>
    </xf>
    <xf numFmtId="41" fontId="60" fillId="0" borderId="82" xfId="48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1" fontId="0" fillId="0" borderId="55" xfId="48" applyFont="1" applyBorder="1" applyAlignment="1">
      <alignment horizontal="center" vertical="center"/>
    </xf>
    <xf numFmtId="41" fontId="16" fillId="0" borderId="28" xfId="48" applyNumberFormat="1" applyFont="1" applyBorder="1" applyAlignment="1">
      <alignment horizontal="center" vertical="center"/>
    </xf>
    <xf numFmtId="41" fontId="16" fillId="0" borderId="13" xfId="48" applyNumberFormat="1" applyFont="1" applyBorder="1" applyAlignment="1">
      <alignment horizontal="center" vertical="center"/>
    </xf>
    <xf numFmtId="41" fontId="16" fillId="0" borderId="41" xfId="48" applyNumberFormat="1" applyFont="1" applyBorder="1" applyAlignment="1">
      <alignment horizontal="center" vertical="center"/>
    </xf>
    <xf numFmtId="41" fontId="16" fillId="0" borderId="77" xfId="48" applyNumberFormat="1" applyFont="1" applyBorder="1" applyAlignment="1">
      <alignment horizontal="center" vertical="center"/>
    </xf>
    <xf numFmtId="41" fontId="0" fillId="0" borderId="29" xfId="48" applyNumberFormat="1" applyFont="1" applyBorder="1" applyAlignment="1">
      <alignment horizontal="center" vertical="center"/>
    </xf>
    <xf numFmtId="41" fontId="0" fillId="0" borderId="88" xfId="48" applyNumberFormat="1" applyFont="1" applyBorder="1" applyAlignment="1">
      <alignment horizontal="center" vertical="center"/>
    </xf>
    <xf numFmtId="41" fontId="61" fillId="0" borderId="18" xfId="48" applyFont="1" applyBorder="1" applyAlignment="1">
      <alignment horizontal="center" vertical="center"/>
    </xf>
    <xf numFmtId="41" fontId="61" fillId="0" borderId="55" xfId="48" applyFont="1" applyBorder="1" applyAlignment="1">
      <alignment horizontal="center" vertical="center"/>
    </xf>
    <xf numFmtId="41" fontId="61" fillId="0" borderId="18" xfId="48" applyNumberFormat="1" applyFont="1" applyBorder="1" applyAlignment="1">
      <alignment horizontal="center" vertical="center"/>
    </xf>
    <xf numFmtId="41" fontId="61" fillId="0" borderId="78" xfId="48" applyNumberFormat="1" applyFont="1" applyBorder="1" applyAlignment="1">
      <alignment horizontal="center" vertical="center"/>
    </xf>
    <xf numFmtId="0" fontId="0" fillId="0" borderId="78" xfId="0" applyFont="1" applyBorder="1" applyAlignment="1">
      <alignment vertical="center"/>
    </xf>
    <xf numFmtId="41" fontId="16" fillId="0" borderId="18" xfId="48" applyNumberFormat="1" applyFont="1" applyBorder="1" applyAlignment="1">
      <alignment horizontal="center" vertical="center"/>
    </xf>
    <xf numFmtId="41" fontId="16" fillId="0" borderId="78" xfId="48" applyNumberFormat="1" applyFont="1" applyBorder="1" applyAlignment="1">
      <alignment horizontal="center" vertical="center"/>
    </xf>
    <xf numFmtId="0" fontId="61" fillId="0" borderId="55" xfId="0" applyFont="1" applyBorder="1" applyAlignment="1">
      <alignment vertical="center"/>
    </xf>
    <xf numFmtId="41" fontId="60" fillId="0" borderId="37" xfId="48" applyFont="1" applyBorder="1" applyAlignment="1">
      <alignment horizontal="center" vertical="center"/>
    </xf>
    <xf numFmtId="41" fontId="60" fillId="0" borderId="54" xfId="48" applyFont="1" applyBorder="1" applyAlignment="1">
      <alignment horizontal="center" vertical="center"/>
    </xf>
    <xf numFmtId="41" fontId="16" fillId="0" borderId="29" xfId="48" applyNumberFormat="1" applyFont="1" applyBorder="1" applyAlignment="1">
      <alignment horizontal="center" vertical="center"/>
    </xf>
    <xf numFmtId="41" fontId="16" fillId="0" borderId="88" xfId="48" applyNumberFormat="1" applyFont="1" applyBorder="1" applyAlignment="1">
      <alignment horizontal="center" vertical="center"/>
    </xf>
    <xf numFmtId="41" fontId="0" fillId="0" borderId="78" xfId="48" applyFont="1" applyBorder="1" applyAlignment="1">
      <alignment horizontal="center" vertical="center"/>
    </xf>
    <xf numFmtId="41" fontId="16" fillId="0" borderId="29" xfId="48" applyFont="1" applyBorder="1" applyAlignment="1">
      <alignment horizontal="center" vertical="center"/>
    </xf>
    <xf numFmtId="41" fontId="16" fillId="0" borderId="30" xfId="48" applyFont="1" applyBorder="1" applyAlignment="1">
      <alignment horizontal="center" vertical="center"/>
    </xf>
    <xf numFmtId="0" fontId="16" fillId="0" borderId="82" xfId="0" applyFont="1" applyBorder="1" applyAlignment="1">
      <alignment vertical="center"/>
    </xf>
    <xf numFmtId="41" fontId="16" fillId="0" borderId="31" xfId="48" applyFont="1" applyBorder="1" applyAlignment="1">
      <alignment horizontal="center" vertical="center"/>
    </xf>
    <xf numFmtId="41" fontId="16" fillId="0" borderId="12" xfId="48" applyFont="1" applyBorder="1" applyAlignment="1">
      <alignment horizontal="center" vertical="center"/>
    </xf>
    <xf numFmtId="41" fontId="0" fillId="0" borderId="89" xfId="48" applyFont="1" applyBorder="1" applyAlignment="1">
      <alignment horizontal="center" vertical="center"/>
    </xf>
    <xf numFmtId="41" fontId="0" fillId="0" borderId="11" xfId="48" applyFont="1" applyBorder="1" applyAlignment="1">
      <alignment horizontal="center" vertical="center"/>
    </xf>
    <xf numFmtId="41" fontId="16" fillId="0" borderId="36" xfId="48" applyFont="1" applyBorder="1" applyAlignment="1">
      <alignment horizontal="center" vertical="center"/>
    </xf>
    <xf numFmtId="41" fontId="9" fillId="0" borderId="89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0" fontId="60" fillId="0" borderId="55" xfId="0" applyFont="1" applyBorder="1" applyAlignment="1">
      <alignment vertical="center"/>
    </xf>
    <xf numFmtId="41" fontId="16" fillId="0" borderId="37" xfId="48" applyFont="1" applyBorder="1" applyAlignment="1">
      <alignment horizontal="center" vertical="center"/>
    </xf>
    <xf numFmtId="41" fontId="16" fillId="0" borderId="54" xfId="48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41" fontId="0" fillId="0" borderId="18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41" fontId="16" fillId="0" borderId="18" xfId="0" applyNumberFormat="1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41" fontId="16" fillId="0" borderId="81" xfId="48" applyNumberFormat="1" applyFont="1" applyBorder="1" applyAlignment="1">
      <alignment horizontal="center" vertical="center"/>
    </xf>
    <xf numFmtId="41" fontId="16" fillId="0" borderId="15" xfId="48" applyNumberFormat="1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41" fontId="16" fillId="0" borderId="31" xfId="48" applyNumberFormat="1" applyFont="1" applyBorder="1" applyAlignment="1">
      <alignment horizontal="center" vertical="center"/>
    </xf>
    <xf numFmtId="41" fontId="16" fillId="0" borderId="91" xfId="48" applyNumberFormat="1" applyFont="1" applyBorder="1" applyAlignment="1">
      <alignment horizontal="center" vertical="center"/>
    </xf>
    <xf numFmtId="41" fontId="60" fillId="0" borderId="31" xfId="48" applyNumberFormat="1" applyFont="1" applyBorder="1" applyAlignment="1">
      <alignment horizontal="center" vertical="center"/>
    </xf>
    <xf numFmtId="41" fontId="60" fillId="0" borderId="91" xfId="48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1" fontId="62" fillId="0" borderId="18" xfId="48" applyFont="1" applyBorder="1" applyAlignment="1">
      <alignment horizontal="center" vertical="center"/>
    </xf>
    <xf numFmtId="41" fontId="62" fillId="0" borderId="55" xfId="48" applyFont="1" applyBorder="1" applyAlignment="1">
      <alignment horizontal="center" vertical="center"/>
    </xf>
    <xf numFmtId="41" fontId="0" fillId="0" borderId="20" xfId="48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2" fillId="0" borderId="55" xfId="0" applyFont="1" applyBorder="1" applyAlignment="1">
      <alignment vertical="center"/>
    </xf>
    <xf numFmtId="41" fontId="61" fillId="0" borderId="37" xfId="48" applyNumberFormat="1" applyFont="1" applyBorder="1" applyAlignment="1">
      <alignment horizontal="center" vertical="center"/>
    </xf>
    <xf numFmtId="41" fontId="61" fillId="0" borderId="54" xfId="48" applyNumberFormat="1" applyFont="1" applyBorder="1" applyAlignment="1">
      <alignment horizontal="center" vertical="center"/>
    </xf>
    <xf numFmtId="41" fontId="62" fillId="0" borderId="37" xfId="48" applyNumberFormat="1" applyFont="1" applyBorder="1" applyAlignment="1">
      <alignment horizontal="center" vertical="center"/>
    </xf>
    <xf numFmtId="41" fontId="62" fillId="0" borderId="54" xfId="48" applyNumberFormat="1" applyFont="1" applyBorder="1" applyAlignment="1">
      <alignment horizontal="center" vertical="center"/>
    </xf>
    <xf numFmtId="41" fontId="61" fillId="0" borderId="78" xfId="48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41" fontId="60" fillId="0" borderId="31" xfId="48" applyFont="1" applyBorder="1" applyAlignment="1">
      <alignment horizontal="center" vertical="center"/>
    </xf>
    <xf numFmtId="41" fontId="60" fillId="0" borderId="12" xfId="48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16" fillId="0" borderId="25" xfId="48" applyNumberFormat="1" applyFont="1" applyBorder="1" applyAlignment="1">
      <alignment horizontal="center" vertical="center"/>
    </xf>
    <xf numFmtId="41" fontId="16" fillId="0" borderId="80" xfId="48" applyNumberFormat="1" applyFont="1" applyBorder="1" applyAlignment="1">
      <alignment horizontal="center" vertical="center"/>
    </xf>
    <xf numFmtId="41" fontId="60" fillId="0" borderId="81" xfId="48" applyNumberFormat="1" applyFont="1" applyBorder="1" applyAlignment="1">
      <alignment horizontal="center" vertical="center"/>
    </xf>
    <xf numFmtId="41" fontId="60" fillId="0" borderId="15" xfId="48" applyNumberFormat="1" applyFont="1" applyBorder="1" applyAlignment="1">
      <alignment horizontal="center" vertical="center"/>
    </xf>
    <xf numFmtId="41" fontId="61" fillId="0" borderId="81" xfId="48" applyFont="1" applyBorder="1" applyAlignment="1">
      <alignment horizontal="center" vertical="center"/>
    </xf>
    <xf numFmtId="41" fontId="61" fillId="0" borderId="82" xfId="48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41" fontId="60" fillId="0" borderId="42" xfId="48" applyFont="1" applyBorder="1" applyAlignment="1">
      <alignment horizontal="center" vertical="center"/>
    </xf>
    <xf numFmtId="41" fontId="60" fillId="0" borderId="93" xfId="48" applyFont="1" applyBorder="1" applyAlignment="1">
      <alignment horizontal="center" vertical="center"/>
    </xf>
    <xf numFmtId="41" fontId="59" fillId="34" borderId="94" xfId="48" applyFont="1" applyFill="1" applyBorder="1" applyAlignment="1">
      <alignment horizontal="right" vertical="center"/>
    </xf>
    <xf numFmtId="41" fontId="59" fillId="33" borderId="38" xfId="48" applyFont="1" applyFill="1" applyBorder="1" applyAlignment="1">
      <alignment horizontal="right" vertical="center"/>
    </xf>
    <xf numFmtId="41" fontId="60" fillId="0" borderId="37" xfId="48" applyNumberFormat="1" applyFont="1" applyBorder="1" applyAlignment="1">
      <alignment horizontal="center" vertical="center"/>
    </xf>
    <xf numFmtId="41" fontId="60" fillId="0" borderId="54" xfId="48" applyNumberFormat="1" applyFont="1" applyBorder="1" applyAlignment="1">
      <alignment horizontal="center" vertical="center"/>
    </xf>
    <xf numFmtId="41" fontId="60" fillId="0" borderId="95" xfId="48" applyFont="1" applyBorder="1" applyAlignment="1">
      <alignment horizontal="center" vertical="center"/>
    </xf>
    <xf numFmtId="41" fontId="60" fillId="0" borderId="36" xfId="48" applyFont="1" applyBorder="1" applyAlignment="1">
      <alignment horizontal="center" vertical="center"/>
    </xf>
    <xf numFmtId="41" fontId="60" fillId="0" borderId="36" xfId="48" applyNumberFormat="1" applyFont="1" applyBorder="1" applyAlignment="1">
      <alignment horizontal="center" vertical="center"/>
    </xf>
    <xf numFmtId="41" fontId="60" fillId="0" borderId="42" xfId="48" applyNumberFormat="1" applyFont="1" applyBorder="1" applyAlignment="1">
      <alignment horizontal="center" vertical="center"/>
    </xf>
    <xf numFmtId="41" fontId="59" fillId="34" borderId="96" xfId="48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10" sqref="M10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49.5" customHeight="1">
      <c r="A1" s="138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9.5" customHeight="1" thickBot="1">
      <c r="A2" s="145" t="s">
        <v>30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33" customHeight="1">
      <c r="A3" s="142" t="s">
        <v>38</v>
      </c>
      <c r="B3" s="143"/>
      <c r="C3" s="143"/>
      <c r="D3" s="143"/>
      <c r="E3" s="143"/>
      <c r="F3" s="144"/>
      <c r="G3" s="139" t="s">
        <v>37</v>
      </c>
      <c r="H3" s="140"/>
      <c r="I3" s="140"/>
      <c r="J3" s="140"/>
      <c r="K3" s="140"/>
      <c r="L3" s="140"/>
      <c r="M3" s="141"/>
    </row>
    <row r="4" spans="1:13" ht="33" customHeight="1">
      <c r="A4" s="148" t="s">
        <v>14</v>
      </c>
      <c r="B4" s="149"/>
      <c r="C4" s="150"/>
      <c r="D4" s="6" t="s">
        <v>109</v>
      </c>
      <c r="E4" s="6" t="s">
        <v>109</v>
      </c>
      <c r="F4" s="66" t="s">
        <v>28</v>
      </c>
      <c r="G4" s="161" t="s">
        <v>15</v>
      </c>
      <c r="H4" s="149"/>
      <c r="I4" s="149"/>
      <c r="J4" s="150"/>
      <c r="K4" s="6" t="s">
        <v>109</v>
      </c>
      <c r="L4" s="6" t="s">
        <v>109</v>
      </c>
      <c r="M4" s="7" t="s">
        <v>28</v>
      </c>
    </row>
    <row r="5" spans="1:13" ht="33" customHeight="1" thickBot="1">
      <c r="A5" s="151"/>
      <c r="B5" s="152"/>
      <c r="C5" s="153"/>
      <c r="D5" s="8" t="s">
        <v>16</v>
      </c>
      <c r="E5" s="8" t="s">
        <v>17</v>
      </c>
      <c r="F5" s="11" t="s">
        <v>18</v>
      </c>
      <c r="G5" s="162"/>
      <c r="H5" s="152"/>
      <c r="I5" s="152"/>
      <c r="J5" s="153"/>
      <c r="K5" s="8" t="s">
        <v>16</v>
      </c>
      <c r="L5" s="8" t="s">
        <v>17</v>
      </c>
      <c r="M5" s="9" t="s">
        <v>18</v>
      </c>
    </row>
    <row r="6" spans="1:13" ht="33" customHeight="1" thickTop="1">
      <c r="A6" s="146" t="s">
        <v>19</v>
      </c>
      <c r="B6" s="147"/>
      <c r="C6" s="147"/>
      <c r="D6" s="78">
        <f>D7+D10+D13</f>
        <v>183724000</v>
      </c>
      <c r="E6" s="78">
        <f>E7+E10+E13</f>
        <v>185435562</v>
      </c>
      <c r="F6" s="307">
        <f aca="true" t="shared" si="0" ref="F6:F14">E6-D6</f>
        <v>1711562</v>
      </c>
      <c r="G6" s="154" t="s">
        <v>94</v>
      </c>
      <c r="H6" s="147"/>
      <c r="I6" s="147"/>
      <c r="J6" s="155"/>
      <c r="K6" s="78">
        <f>K7+K11+K14+K16</f>
        <v>184224000</v>
      </c>
      <c r="L6" s="78">
        <f>L7+L11+L14+L16</f>
        <v>185935562</v>
      </c>
      <c r="M6" s="315">
        <f>L6-K6</f>
        <v>1711562</v>
      </c>
    </row>
    <row r="7" spans="1:13" ht="33" customHeight="1">
      <c r="A7" s="156" t="s">
        <v>20</v>
      </c>
      <c r="B7" s="79" t="s">
        <v>0</v>
      </c>
      <c r="C7" s="80"/>
      <c r="D7" s="81">
        <f>D8+D9</f>
        <v>183412000</v>
      </c>
      <c r="E7" s="81">
        <f>E8+E9</f>
        <v>183412000</v>
      </c>
      <c r="F7" s="82">
        <f t="shared" si="0"/>
        <v>0</v>
      </c>
      <c r="G7" s="159" t="s">
        <v>90</v>
      </c>
      <c r="H7" s="160"/>
      <c r="I7" s="120" t="s">
        <v>21</v>
      </c>
      <c r="J7" s="121"/>
      <c r="K7" s="72">
        <f>K8+K9+K10</f>
        <v>139526000</v>
      </c>
      <c r="L7" s="72">
        <f>L8+L9+L10</f>
        <v>140371065</v>
      </c>
      <c r="M7" s="52">
        <f>L7-K7</f>
        <v>845065</v>
      </c>
    </row>
    <row r="8" spans="1:13" ht="33" customHeight="1">
      <c r="A8" s="157"/>
      <c r="B8" s="163" t="s">
        <v>22</v>
      </c>
      <c r="C8" s="83" t="s">
        <v>84</v>
      </c>
      <c r="D8" s="84">
        <v>91706000</v>
      </c>
      <c r="E8" s="84">
        <v>91706000</v>
      </c>
      <c r="F8" s="16">
        <f t="shared" si="0"/>
        <v>0</v>
      </c>
      <c r="G8" s="98"/>
      <c r="H8" s="99"/>
      <c r="I8" s="124" t="s">
        <v>23</v>
      </c>
      <c r="J8" s="125"/>
      <c r="K8" s="77">
        <v>123310000</v>
      </c>
      <c r="L8" s="77">
        <v>124069805</v>
      </c>
      <c r="M8" s="102">
        <f>L8-K8</f>
        <v>759805</v>
      </c>
    </row>
    <row r="9" spans="1:13" ht="33" customHeight="1">
      <c r="A9" s="158"/>
      <c r="B9" s="164"/>
      <c r="C9" s="85" t="s">
        <v>85</v>
      </c>
      <c r="D9" s="84">
        <v>91706000</v>
      </c>
      <c r="E9" s="86">
        <v>91706000</v>
      </c>
      <c r="F9" s="16">
        <f t="shared" si="0"/>
        <v>0</v>
      </c>
      <c r="G9" s="169"/>
      <c r="H9" s="170"/>
      <c r="I9" s="133" t="s">
        <v>107</v>
      </c>
      <c r="J9" s="134"/>
      <c r="K9" s="67">
        <v>0</v>
      </c>
      <c r="L9" s="67">
        <v>0</v>
      </c>
      <c r="M9" s="102">
        <f>L9-K9</f>
        <v>0</v>
      </c>
    </row>
    <row r="10" spans="1:13" ht="33" customHeight="1">
      <c r="A10" s="165" t="s">
        <v>29</v>
      </c>
      <c r="B10" s="131" t="s">
        <v>24</v>
      </c>
      <c r="C10" s="132"/>
      <c r="D10" s="81">
        <f>D11+D12</f>
        <v>312000</v>
      </c>
      <c r="E10" s="81">
        <f>E11+E12</f>
        <v>1682065</v>
      </c>
      <c r="F10" s="308">
        <f t="shared" si="0"/>
        <v>1370065</v>
      </c>
      <c r="G10" s="126"/>
      <c r="H10" s="127"/>
      <c r="I10" s="133" t="s">
        <v>43</v>
      </c>
      <c r="J10" s="134"/>
      <c r="K10" s="67">
        <v>16216000</v>
      </c>
      <c r="L10" s="67">
        <v>16301260</v>
      </c>
      <c r="M10" s="102">
        <f aca="true" t="shared" si="1" ref="M10:M16">L10-K10</f>
        <v>85260</v>
      </c>
    </row>
    <row r="11" spans="1:13" ht="33" customHeight="1">
      <c r="A11" s="166"/>
      <c r="B11" s="167" t="s">
        <v>96</v>
      </c>
      <c r="C11" s="83" t="s">
        <v>74</v>
      </c>
      <c r="D11" s="87">
        <v>312000</v>
      </c>
      <c r="E11" s="87">
        <v>1682065</v>
      </c>
      <c r="F11" s="49">
        <f t="shared" si="0"/>
        <v>1370065</v>
      </c>
      <c r="G11" s="122" t="s">
        <v>78</v>
      </c>
      <c r="H11" s="123"/>
      <c r="I11" s="120" t="s">
        <v>21</v>
      </c>
      <c r="J11" s="121"/>
      <c r="K11" s="72">
        <f>K12+K13</f>
        <v>44698000</v>
      </c>
      <c r="L11" s="72">
        <f>L12+L13</f>
        <v>44698000</v>
      </c>
      <c r="M11" s="110">
        <f t="shared" si="1"/>
        <v>0</v>
      </c>
    </row>
    <row r="12" spans="1:13" ht="33" customHeight="1">
      <c r="A12" s="166"/>
      <c r="B12" s="168"/>
      <c r="C12" s="83" t="s">
        <v>75</v>
      </c>
      <c r="D12" s="87">
        <v>0</v>
      </c>
      <c r="E12" s="87">
        <v>0</v>
      </c>
      <c r="F12" s="49">
        <f t="shared" si="0"/>
        <v>0</v>
      </c>
      <c r="G12" s="107"/>
      <c r="H12" s="108"/>
      <c r="I12" s="133" t="s">
        <v>43</v>
      </c>
      <c r="J12" s="134"/>
      <c r="K12" s="67">
        <v>14955000</v>
      </c>
      <c r="L12" s="67">
        <v>14955000</v>
      </c>
      <c r="M12" s="109">
        <f t="shared" si="1"/>
        <v>0</v>
      </c>
    </row>
    <row r="13" spans="1:13" ht="33" customHeight="1">
      <c r="A13" s="135" t="s">
        <v>44</v>
      </c>
      <c r="B13" s="137" t="s">
        <v>1</v>
      </c>
      <c r="C13" s="137"/>
      <c r="D13" s="72">
        <f>D14+D15</f>
        <v>0</v>
      </c>
      <c r="E13" s="72">
        <f>E14+E15</f>
        <v>341497</v>
      </c>
      <c r="F13" s="52">
        <f t="shared" si="0"/>
        <v>341497</v>
      </c>
      <c r="G13" s="100"/>
      <c r="H13" s="101"/>
      <c r="I13" s="118" t="s">
        <v>80</v>
      </c>
      <c r="J13" s="119"/>
      <c r="K13" s="68">
        <v>29743000</v>
      </c>
      <c r="L13" s="69">
        <v>29743000</v>
      </c>
      <c r="M13" s="109">
        <f t="shared" si="1"/>
        <v>0</v>
      </c>
    </row>
    <row r="14" spans="1:13" ht="33" customHeight="1" thickBot="1">
      <c r="A14" s="136"/>
      <c r="B14" s="97" t="s">
        <v>97</v>
      </c>
      <c r="C14" s="88" t="s">
        <v>46</v>
      </c>
      <c r="D14" s="89"/>
      <c r="E14" s="89">
        <v>341497</v>
      </c>
      <c r="F14" s="18">
        <f t="shared" si="0"/>
        <v>341497</v>
      </c>
      <c r="G14" s="122" t="s">
        <v>91</v>
      </c>
      <c r="H14" s="123"/>
      <c r="I14" s="120" t="s">
        <v>21</v>
      </c>
      <c r="J14" s="121"/>
      <c r="K14" s="111">
        <f>K15</f>
        <v>0</v>
      </c>
      <c r="L14" s="103">
        <f>L15</f>
        <v>525000</v>
      </c>
      <c r="M14" s="65">
        <f t="shared" si="1"/>
        <v>525000</v>
      </c>
    </row>
    <row r="15" spans="1:13" ht="33" customHeight="1">
      <c r="A15" s="129"/>
      <c r="B15" s="128"/>
      <c r="C15" s="128"/>
      <c r="D15" s="90"/>
      <c r="E15" s="90"/>
      <c r="F15" s="91"/>
      <c r="G15" s="70"/>
      <c r="H15" s="71"/>
      <c r="I15" s="118" t="s">
        <v>87</v>
      </c>
      <c r="J15" s="119"/>
      <c r="K15" s="112">
        <v>0</v>
      </c>
      <c r="L15" s="69">
        <v>525000</v>
      </c>
      <c r="M15" s="104">
        <f t="shared" si="1"/>
        <v>525000</v>
      </c>
    </row>
    <row r="16" spans="1:13" ht="33" customHeight="1">
      <c r="A16" s="130"/>
      <c r="B16" s="92"/>
      <c r="C16" s="93"/>
      <c r="D16" s="94"/>
      <c r="E16" s="94"/>
      <c r="F16" s="95"/>
      <c r="G16" s="122" t="s">
        <v>92</v>
      </c>
      <c r="H16" s="123"/>
      <c r="I16" s="120" t="s">
        <v>21</v>
      </c>
      <c r="J16" s="121"/>
      <c r="K16" s="72">
        <f>K17</f>
        <v>0</v>
      </c>
      <c r="L16" s="72">
        <f>L17</f>
        <v>341497</v>
      </c>
      <c r="M16" s="65">
        <f t="shared" si="1"/>
        <v>341497</v>
      </c>
    </row>
    <row r="17" spans="1:13" ht="33" customHeight="1" thickBot="1">
      <c r="A17" s="2"/>
      <c r="B17" s="2"/>
      <c r="C17" s="2"/>
      <c r="D17" s="2"/>
      <c r="E17" s="2"/>
      <c r="F17" s="2"/>
      <c r="G17" s="73"/>
      <c r="H17" s="74"/>
      <c r="I17" s="116" t="s">
        <v>93</v>
      </c>
      <c r="J17" s="117"/>
      <c r="K17" s="75">
        <v>0</v>
      </c>
      <c r="L17" s="76">
        <v>341497</v>
      </c>
      <c r="M17" s="64">
        <f>L17-K17</f>
        <v>341497</v>
      </c>
    </row>
    <row r="18" spans="1:11" ht="25.5" customHeight="1">
      <c r="A18" s="2"/>
      <c r="B18" s="2"/>
      <c r="C18" s="2"/>
      <c r="D18" s="2"/>
      <c r="E18" s="2"/>
      <c r="F18" s="2"/>
      <c r="K18" s="12"/>
    </row>
    <row r="19" spans="1:6" ht="24.75" customHeight="1">
      <c r="A19" s="2"/>
      <c r="B19" s="2"/>
      <c r="C19" s="2"/>
      <c r="D19" s="2"/>
      <c r="E19" s="2"/>
      <c r="F19" s="2"/>
    </row>
    <row r="20" spans="1:6" ht="24.75" customHeight="1">
      <c r="A20" s="2"/>
      <c r="B20" s="2"/>
      <c r="C20" s="2"/>
      <c r="D20" s="2"/>
      <c r="E20" s="2"/>
      <c r="F20" s="2"/>
    </row>
    <row r="21" spans="1:6" ht="16.5">
      <c r="A21" s="2"/>
      <c r="B21" s="2"/>
      <c r="C21" s="2"/>
      <c r="D21" s="2"/>
      <c r="E21" s="2"/>
      <c r="F21" s="2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ht="14.25" customHeight="1"/>
    <row r="32" ht="13.5" customHeight="1"/>
    <row r="33" ht="13.5" customHeight="1"/>
    <row r="34" ht="12.75" customHeight="1"/>
    <row r="35" ht="13.5" customHeight="1"/>
  </sheetData>
  <sheetProtection/>
  <mergeCells count="34">
    <mergeCell ref="G4:J5"/>
    <mergeCell ref="I11:J11"/>
    <mergeCell ref="B8:B9"/>
    <mergeCell ref="A10:A12"/>
    <mergeCell ref="B11:B12"/>
    <mergeCell ref="I7:J7"/>
    <mergeCell ref="G9:H9"/>
    <mergeCell ref="A1:M1"/>
    <mergeCell ref="G3:M3"/>
    <mergeCell ref="A3:F3"/>
    <mergeCell ref="A2:M2"/>
    <mergeCell ref="A6:C6"/>
    <mergeCell ref="I9:J9"/>
    <mergeCell ref="A4:C5"/>
    <mergeCell ref="G6:J6"/>
    <mergeCell ref="A7:A9"/>
    <mergeCell ref="G7:H7"/>
    <mergeCell ref="B15:C15"/>
    <mergeCell ref="A15:A16"/>
    <mergeCell ref="I16:J16"/>
    <mergeCell ref="B10:C10"/>
    <mergeCell ref="I10:J10"/>
    <mergeCell ref="I12:J12"/>
    <mergeCell ref="I13:J13"/>
    <mergeCell ref="A13:A14"/>
    <mergeCell ref="B13:C13"/>
    <mergeCell ref="G16:H16"/>
    <mergeCell ref="I17:J17"/>
    <mergeCell ref="I15:J15"/>
    <mergeCell ref="I14:J14"/>
    <mergeCell ref="G11:H11"/>
    <mergeCell ref="I8:J8"/>
    <mergeCell ref="G10:H10"/>
    <mergeCell ref="G14:H14"/>
  </mergeCells>
  <printOptions horizontalCentered="1"/>
  <pageMargins left="0.4724409448818898" right="0.1968503937007874" top="0.11811023622047245" bottom="0.15748031496062992" header="0.11811023622047245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9">
      <selection activeCell="I109" sqref="I109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3" customWidth="1"/>
    <col min="8" max="8" width="8.625" style="0" customWidth="1"/>
    <col min="9" max="9" width="13.50390625" style="0" customWidth="1"/>
    <col min="10" max="10" width="8.625" style="5" customWidth="1"/>
    <col min="11" max="11" width="12.50390625" style="5" customWidth="1"/>
    <col min="12" max="12" width="8.625" style="5" customWidth="1"/>
    <col min="13" max="13" width="12.50390625" style="5" customWidth="1"/>
    <col min="14" max="14" width="23.125" style="13" customWidth="1"/>
    <col min="15" max="15" width="8.25390625" style="0" customWidth="1"/>
    <col min="16" max="16" width="11.25390625" style="0" customWidth="1"/>
  </cols>
  <sheetData>
    <row r="1" spans="1:15" ht="39.75" customHeight="1">
      <c r="A1" s="253" t="s">
        <v>110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8:15" ht="17.25" thickBot="1">
      <c r="H2" s="272"/>
      <c r="I2" s="272"/>
      <c r="J2" s="271"/>
      <c r="K2" s="271"/>
      <c r="L2" s="17"/>
      <c r="M2" s="17"/>
      <c r="N2" s="272" t="s">
        <v>36</v>
      </c>
      <c r="O2" s="272"/>
    </row>
    <row r="3" spans="1:15" ht="17.25" customHeight="1" thickBot="1">
      <c r="A3" s="273" t="s">
        <v>6</v>
      </c>
      <c r="B3" s="274"/>
      <c r="C3" s="275" t="s">
        <v>2</v>
      </c>
      <c r="D3" s="274"/>
      <c r="E3" s="275" t="s">
        <v>3</v>
      </c>
      <c r="F3" s="274"/>
      <c r="G3" s="4" t="s">
        <v>5</v>
      </c>
      <c r="H3" s="275" t="s">
        <v>4</v>
      </c>
      <c r="I3" s="274"/>
      <c r="J3" s="247" t="s">
        <v>32</v>
      </c>
      <c r="K3" s="248"/>
      <c r="L3" s="247" t="s">
        <v>47</v>
      </c>
      <c r="M3" s="248"/>
      <c r="N3" s="275" t="s">
        <v>1</v>
      </c>
      <c r="O3" s="276"/>
    </row>
    <row r="4" spans="1:15" ht="17.25" customHeight="1" thickTop="1">
      <c r="A4" s="209" t="s">
        <v>76</v>
      </c>
      <c r="B4" s="210"/>
      <c r="C4" s="211" t="s">
        <v>7</v>
      </c>
      <c r="D4" s="210"/>
      <c r="E4" s="211" t="s">
        <v>8</v>
      </c>
      <c r="F4" s="210"/>
      <c r="G4" s="23" t="s">
        <v>9</v>
      </c>
      <c r="H4" s="192">
        <v>79151000</v>
      </c>
      <c r="I4" s="193"/>
      <c r="J4" s="194">
        <v>0</v>
      </c>
      <c r="K4" s="195"/>
      <c r="L4" s="194">
        <v>0</v>
      </c>
      <c r="M4" s="195"/>
      <c r="N4" s="196">
        <f>SUM(H4:M4)</f>
        <v>79151000</v>
      </c>
      <c r="O4" s="197"/>
    </row>
    <row r="5" spans="1:15" ht="17.25" customHeight="1">
      <c r="A5" s="26"/>
      <c r="B5" s="27"/>
      <c r="C5" s="28"/>
      <c r="D5" s="27"/>
      <c r="E5" s="186"/>
      <c r="F5" s="188"/>
      <c r="G5" s="29" t="s">
        <v>10</v>
      </c>
      <c r="H5" s="198">
        <v>79151000</v>
      </c>
      <c r="I5" s="160"/>
      <c r="J5" s="176">
        <v>65400</v>
      </c>
      <c r="K5" s="180"/>
      <c r="L5" s="176">
        <v>0</v>
      </c>
      <c r="M5" s="180"/>
      <c r="N5" s="199">
        <f>SUM(H5:M5)</f>
        <v>79216400</v>
      </c>
      <c r="O5" s="200"/>
    </row>
    <row r="6" spans="1:15" ht="17.25" customHeight="1">
      <c r="A6" s="26"/>
      <c r="B6" s="27"/>
      <c r="C6" s="28"/>
      <c r="D6" s="27"/>
      <c r="E6" s="216"/>
      <c r="F6" s="217"/>
      <c r="G6" s="29" t="s">
        <v>11</v>
      </c>
      <c r="H6" s="176">
        <f>H5-H4</f>
        <v>0</v>
      </c>
      <c r="I6" s="177"/>
      <c r="J6" s="176">
        <f>J5-J4</f>
        <v>65400</v>
      </c>
      <c r="K6" s="180"/>
      <c r="L6" s="176">
        <f>L5-L4</f>
        <v>0</v>
      </c>
      <c r="M6" s="180"/>
      <c r="N6" s="231">
        <f>N5-N4</f>
        <v>65400</v>
      </c>
      <c r="O6" s="232"/>
    </row>
    <row r="7" spans="1:15" ht="17.25" customHeight="1">
      <c r="A7" s="26"/>
      <c r="B7" s="27"/>
      <c r="C7" s="28"/>
      <c r="D7" s="27"/>
      <c r="E7" s="183" t="s">
        <v>50</v>
      </c>
      <c r="F7" s="185"/>
      <c r="G7" s="29" t="s">
        <v>9</v>
      </c>
      <c r="H7" s="198">
        <v>25343000</v>
      </c>
      <c r="I7" s="160"/>
      <c r="J7" s="176">
        <v>0</v>
      </c>
      <c r="K7" s="180"/>
      <c r="L7" s="176">
        <v>0</v>
      </c>
      <c r="M7" s="180"/>
      <c r="N7" s="199">
        <f>SUM(H7:M7)</f>
        <v>25343000</v>
      </c>
      <c r="O7" s="200"/>
    </row>
    <row r="8" spans="1:15" ht="17.25" customHeight="1">
      <c r="A8" s="26"/>
      <c r="B8" s="27"/>
      <c r="C8" s="28"/>
      <c r="D8" s="27"/>
      <c r="E8" s="186"/>
      <c r="F8" s="188"/>
      <c r="G8" s="29" t="s">
        <v>10</v>
      </c>
      <c r="H8" s="198">
        <v>25343000</v>
      </c>
      <c r="I8" s="160"/>
      <c r="J8" s="176">
        <v>64855</v>
      </c>
      <c r="K8" s="180"/>
      <c r="L8" s="176">
        <v>0</v>
      </c>
      <c r="M8" s="180"/>
      <c r="N8" s="199">
        <f>SUM(H8:M8)</f>
        <v>25407855</v>
      </c>
      <c r="O8" s="200"/>
    </row>
    <row r="9" spans="1:15" ht="17.25" customHeight="1">
      <c r="A9" s="26"/>
      <c r="B9" s="27"/>
      <c r="C9" s="28"/>
      <c r="D9" s="27"/>
      <c r="E9" s="216"/>
      <c r="F9" s="217"/>
      <c r="G9" s="29" t="s">
        <v>11</v>
      </c>
      <c r="H9" s="226">
        <f>H8-H7</f>
        <v>0</v>
      </c>
      <c r="I9" s="233"/>
      <c r="J9" s="178">
        <f>J8-J7</f>
        <v>64855</v>
      </c>
      <c r="K9" s="179"/>
      <c r="L9" s="176">
        <f>L8-L7</f>
        <v>0</v>
      </c>
      <c r="M9" s="180"/>
      <c r="N9" s="181">
        <f>N8-N7</f>
        <v>64855</v>
      </c>
      <c r="O9" s="182"/>
    </row>
    <row r="10" spans="1:15" ht="17.25" customHeight="1" hidden="1">
      <c r="A10" s="26"/>
      <c r="B10" s="27"/>
      <c r="C10" s="28"/>
      <c r="D10" s="27"/>
      <c r="E10" s="183" t="s">
        <v>31</v>
      </c>
      <c r="F10" s="185"/>
      <c r="G10" s="29" t="s">
        <v>9</v>
      </c>
      <c r="H10" s="198"/>
      <c r="I10" s="160"/>
      <c r="J10" s="176">
        <v>0</v>
      </c>
      <c r="K10" s="180"/>
      <c r="L10" s="176">
        <v>0</v>
      </c>
      <c r="M10" s="180"/>
      <c r="N10" s="199">
        <f>SUM(H10:M10)</f>
        <v>0</v>
      </c>
      <c r="O10" s="200"/>
    </row>
    <row r="11" spans="1:15" ht="17.25" customHeight="1" hidden="1">
      <c r="A11" s="26"/>
      <c r="B11" s="27"/>
      <c r="C11" s="28"/>
      <c r="D11" s="27"/>
      <c r="E11" s="28"/>
      <c r="F11" s="27"/>
      <c r="G11" s="29" t="s">
        <v>10</v>
      </c>
      <c r="H11" s="198"/>
      <c r="I11" s="160"/>
      <c r="J11" s="176">
        <v>0</v>
      </c>
      <c r="K11" s="180"/>
      <c r="L11" s="176">
        <v>0</v>
      </c>
      <c r="M11" s="180"/>
      <c r="N11" s="199">
        <f>SUM(H11:M11)</f>
        <v>0</v>
      </c>
      <c r="O11" s="200"/>
    </row>
    <row r="12" spans="1:15" ht="17.25" customHeight="1" hidden="1">
      <c r="A12" s="26"/>
      <c r="B12" s="27"/>
      <c r="C12" s="28"/>
      <c r="D12" s="27"/>
      <c r="E12" s="32"/>
      <c r="F12" s="33"/>
      <c r="G12" s="29" t="s">
        <v>11</v>
      </c>
      <c r="H12" s="176">
        <f>H11-H10</f>
        <v>0</v>
      </c>
      <c r="I12" s="177"/>
      <c r="J12" s="176">
        <f>J11-J10</f>
        <v>0</v>
      </c>
      <c r="K12" s="180"/>
      <c r="L12" s="176">
        <f>L11-L10</f>
        <v>0</v>
      </c>
      <c r="M12" s="180"/>
      <c r="N12" s="231">
        <f>N11-N10</f>
        <v>0</v>
      </c>
      <c r="O12" s="232"/>
    </row>
    <row r="13" spans="1:15" ht="17.25" customHeight="1">
      <c r="A13" s="26"/>
      <c r="B13" s="27"/>
      <c r="C13" s="28"/>
      <c r="D13" s="27"/>
      <c r="E13" s="183" t="s">
        <v>35</v>
      </c>
      <c r="F13" s="185"/>
      <c r="G13" s="29" t="s">
        <v>9</v>
      </c>
      <c r="H13" s="198">
        <v>10108000</v>
      </c>
      <c r="I13" s="160"/>
      <c r="J13" s="176">
        <v>0</v>
      </c>
      <c r="K13" s="180"/>
      <c r="L13" s="176">
        <v>0</v>
      </c>
      <c r="M13" s="180"/>
      <c r="N13" s="199">
        <f>SUM(H13:M13)</f>
        <v>10108000</v>
      </c>
      <c r="O13" s="200"/>
    </row>
    <row r="14" spans="1:15" ht="17.25" customHeight="1">
      <c r="A14" s="26"/>
      <c r="B14" s="27"/>
      <c r="C14" s="28"/>
      <c r="D14" s="27"/>
      <c r="E14" s="28"/>
      <c r="F14" s="27"/>
      <c r="G14" s="29" t="s">
        <v>10</v>
      </c>
      <c r="H14" s="198">
        <v>10108000</v>
      </c>
      <c r="I14" s="160"/>
      <c r="J14" s="176">
        <v>629550</v>
      </c>
      <c r="K14" s="180"/>
      <c r="L14" s="176">
        <v>0</v>
      </c>
      <c r="M14" s="180"/>
      <c r="N14" s="199">
        <f>SUM(H14:M14)</f>
        <v>10737550</v>
      </c>
      <c r="O14" s="200"/>
    </row>
    <row r="15" spans="1:15" ht="17.25" customHeight="1">
      <c r="A15" s="26"/>
      <c r="B15" s="27"/>
      <c r="C15" s="28"/>
      <c r="D15" s="27"/>
      <c r="E15" s="32"/>
      <c r="F15" s="33"/>
      <c r="G15" s="29" t="s">
        <v>11</v>
      </c>
      <c r="H15" s="269">
        <f>H14-H13</f>
        <v>0</v>
      </c>
      <c r="I15" s="277"/>
      <c r="J15" s="178">
        <f>J14-J13</f>
        <v>629550</v>
      </c>
      <c r="K15" s="179"/>
      <c r="L15" s="176">
        <f>L14-L13</f>
        <v>0</v>
      </c>
      <c r="M15" s="180"/>
      <c r="N15" s="181">
        <f>N14-N13</f>
        <v>629550</v>
      </c>
      <c r="O15" s="182"/>
    </row>
    <row r="16" spans="1:15" ht="17.25" customHeight="1">
      <c r="A16" s="26"/>
      <c r="B16" s="27"/>
      <c r="C16" s="28"/>
      <c r="D16" s="27"/>
      <c r="E16" s="183" t="s">
        <v>12</v>
      </c>
      <c r="F16" s="185"/>
      <c r="G16" s="29" t="s">
        <v>9</v>
      </c>
      <c r="H16" s="198">
        <v>8708000</v>
      </c>
      <c r="I16" s="160"/>
      <c r="J16" s="176">
        <v>0</v>
      </c>
      <c r="K16" s="180"/>
      <c r="L16" s="176">
        <v>0</v>
      </c>
      <c r="M16" s="180"/>
      <c r="N16" s="199">
        <f>SUM(H16:M16)</f>
        <v>8708000</v>
      </c>
      <c r="O16" s="200"/>
    </row>
    <row r="17" spans="1:15" ht="17.25" customHeight="1">
      <c r="A17" s="26"/>
      <c r="B17" s="27"/>
      <c r="C17" s="28"/>
      <c r="D17" s="27"/>
      <c r="E17" s="28"/>
      <c r="F17" s="27"/>
      <c r="G17" s="29" t="s">
        <v>10</v>
      </c>
      <c r="H17" s="198">
        <v>8708000</v>
      </c>
      <c r="I17" s="160"/>
      <c r="J17" s="176">
        <v>0</v>
      </c>
      <c r="K17" s="180"/>
      <c r="L17" s="176">
        <v>0</v>
      </c>
      <c r="M17" s="180"/>
      <c r="N17" s="199">
        <f>SUM(H17:M17)</f>
        <v>8708000</v>
      </c>
      <c r="O17" s="200"/>
    </row>
    <row r="18" spans="1:15" ht="17.25" customHeight="1">
      <c r="A18" s="26"/>
      <c r="B18" s="27"/>
      <c r="C18" s="32"/>
      <c r="D18" s="33"/>
      <c r="E18" s="32"/>
      <c r="F18" s="33"/>
      <c r="G18" s="29" t="s">
        <v>11</v>
      </c>
      <c r="H18" s="176">
        <f>H17-H16</f>
        <v>0</v>
      </c>
      <c r="I18" s="177"/>
      <c r="J18" s="226">
        <f>J17-J16</f>
        <v>0</v>
      </c>
      <c r="K18" s="227"/>
      <c r="L18" s="176">
        <f>L17-L16</f>
        <v>0</v>
      </c>
      <c r="M18" s="180"/>
      <c r="N18" s="226">
        <f>N17-N16</f>
        <v>0</v>
      </c>
      <c r="O18" s="282"/>
    </row>
    <row r="19" spans="1:15" ht="17.25" customHeight="1">
      <c r="A19" s="26"/>
      <c r="B19" s="27"/>
      <c r="C19" s="183" t="s">
        <v>13</v>
      </c>
      <c r="D19" s="184"/>
      <c r="E19" s="184"/>
      <c r="F19" s="185"/>
      <c r="G19" s="29" t="s">
        <v>9</v>
      </c>
      <c r="H19" s="198">
        <f>SUM(H4,H10,H13,,H16,H7)</f>
        <v>123310000</v>
      </c>
      <c r="I19" s="160"/>
      <c r="J19" s="176">
        <f>SUM(J4,J7,J10,J13,J16)</f>
        <v>0</v>
      </c>
      <c r="K19" s="177"/>
      <c r="L19" s="176">
        <v>0</v>
      </c>
      <c r="M19" s="180"/>
      <c r="N19" s="198">
        <f>SUM(N4,N10,N13,N16,N7)</f>
        <v>123310000</v>
      </c>
      <c r="O19" s="230"/>
    </row>
    <row r="20" spans="1:15" ht="17.25" customHeight="1">
      <c r="A20" s="26"/>
      <c r="B20" s="27"/>
      <c r="C20" s="186"/>
      <c r="D20" s="187"/>
      <c r="E20" s="187"/>
      <c r="F20" s="188"/>
      <c r="G20" s="29" t="s">
        <v>10</v>
      </c>
      <c r="H20" s="198">
        <f>SUM(H5,H11,H14,,H17,H8)</f>
        <v>123310000</v>
      </c>
      <c r="I20" s="219"/>
      <c r="J20" s="176">
        <f>SUM(J5,J8,J14,J17)</f>
        <v>759805</v>
      </c>
      <c r="K20" s="180"/>
      <c r="L20" s="176">
        <v>0</v>
      </c>
      <c r="M20" s="180"/>
      <c r="N20" s="198">
        <f>SUM(N5,N11,N14,,N17,N8)</f>
        <v>124069805</v>
      </c>
      <c r="O20" s="238"/>
    </row>
    <row r="21" spans="1:15" ht="17.25" customHeight="1" thickBot="1">
      <c r="A21" s="26"/>
      <c r="B21" s="27"/>
      <c r="C21" s="189"/>
      <c r="D21" s="190"/>
      <c r="E21" s="190"/>
      <c r="F21" s="191"/>
      <c r="G21" s="47" t="s">
        <v>11</v>
      </c>
      <c r="H21" s="278">
        <f>H20-H19</f>
        <v>0</v>
      </c>
      <c r="I21" s="279"/>
      <c r="J21" s="309">
        <f>J20-J19</f>
        <v>759805</v>
      </c>
      <c r="K21" s="310"/>
      <c r="L21" s="280">
        <f>L20-L19</f>
        <v>0</v>
      </c>
      <c r="M21" s="281"/>
      <c r="N21" s="234">
        <f>N20-N19</f>
        <v>759805</v>
      </c>
      <c r="O21" s="311"/>
    </row>
    <row r="22" spans="1:15" ht="17.25" customHeight="1" thickTop="1">
      <c r="A22" s="26"/>
      <c r="B22" s="27"/>
      <c r="C22" s="211" t="s">
        <v>105</v>
      </c>
      <c r="D22" s="210"/>
      <c r="E22" s="211" t="s">
        <v>106</v>
      </c>
      <c r="F22" s="210"/>
      <c r="G22" s="23" t="s">
        <v>9</v>
      </c>
      <c r="H22" s="192">
        <v>0</v>
      </c>
      <c r="I22" s="193"/>
      <c r="J22" s="194">
        <v>0</v>
      </c>
      <c r="K22" s="195"/>
      <c r="L22" s="194">
        <v>0</v>
      </c>
      <c r="M22" s="195"/>
      <c r="N22" s="196">
        <f>SUM(H22:M22)</f>
        <v>0</v>
      </c>
      <c r="O22" s="197"/>
    </row>
    <row r="23" spans="1:15" ht="17.25" customHeight="1">
      <c r="A23" s="26"/>
      <c r="B23" s="27"/>
      <c r="C23" s="28"/>
      <c r="D23" s="27"/>
      <c r="E23" s="186"/>
      <c r="F23" s="188"/>
      <c r="G23" s="29" t="s">
        <v>10</v>
      </c>
      <c r="H23" s="198">
        <v>0</v>
      </c>
      <c r="I23" s="160"/>
      <c r="J23" s="176">
        <v>0</v>
      </c>
      <c r="K23" s="180"/>
      <c r="L23" s="176">
        <v>0</v>
      </c>
      <c r="M23" s="180"/>
      <c r="N23" s="199">
        <f>SUM(H23:M23)</f>
        <v>0</v>
      </c>
      <c r="O23" s="200"/>
    </row>
    <row r="24" spans="1:15" ht="17.25" customHeight="1">
      <c r="A24" s="26"/>
      <c r="B24" s="27"/>
      <c r="C24" s="28"/>
      <c r="D24" s="27"/>
      <c r="E24" s="216"/>
      <c r="F24" s="217"/>
      <c r="G24" s="29" t="s">
        <v>11</v>
      </c>
      <c r="H24" s="176">
        <f>H23-H22</f>
        <v>0</v>
      </c>
      <c r="I24" s="177"/>
      <c r="J24" s="178">
        <f>J23-J22</f>
        <v>0</v>
      </c>
      <c r="K24" s="179"/>
      <c r="L24" s="176">
        <f>L23-L22</f>
        <v>0</v>
      </c>
      <c r="M24" s="180"/>
      <c r="N24" s="181">
        <f>N23-N22</f>
        <v>0</v>
      </c>
      <c r="O24" s="182"/>
    </row>
    <row r="25" spans="1:15" ht="17.25" customHeight="1">
      <c r="A25" s="26"/>
      <c r="B25" s="27"/>
      <c r="C25" s="183" t="s">
        <v>13</v>
      </c>
      <c r="D25" s="184"/>
      <c r="E25" s="184"/>
      <c r="F25" s="185"/>
      <c r="G25" s="29" t="s">
        <v>9</v>
      </c>
      <c r="H25" s="171">
        <f>H22</f>
        <v>0</v>
      </c>
      <c r="I25" s="171"/>
      <c r="J25" s="171">
        <f>J22</f>
        <v>0</v>
      </c>
      <c r="K25" s="171"/>
      <c r="L25" s="171">
        <f>L22</f>
        <v>0</v>
      </c>
      <c r="M25" s="171"/>
      <c r="N25" s="171">
        <f>N22</f>
        <v>0</v>
      </c>
      <c r="O25" s="173"/>
    </row>
    <row r="26" spans="1:15" ht="17.25" customHeight="1">
      <c r="A26" s="26"/>
      <c r="B26" s="27"/>
      <c r="C26" s="186"/>
      <c r="D26" s="187"/>
      <c r="E26" s="187"/>
      <c r="F26" s="188"/>
      <c r="G26" s="29" t="s">
        <v>10</v>
      </c>
      <c r="H26" s="171">
        <f>H23</f>
        <v>0</v>
      </c>
      <c r="I26" s="171"/>
      <c r="J26" s="171">
        <f>J23</f>
        <v>0</v>
      </c>
      <c r="K26" s="171"/>
      <c r="L26" s="171">
        <f>L23</f>
        <v>0</v>
      </c>
      <c r="M26" s="171"/>
      <c r="N26" s="171">
        <f>N23</f>
        <v>0</v>
      </c>
      <c r="O26" s="173"/>
    </row>
    <row r="27" spans="1:15" ht="17.25" customHeight="1" thickBot="1">
      <c r="A27" s="26"/>
      <c r="B27" s="27"/>
      <c r="C27" s="189"/>
      <c r="D27" s="190"/>
      <c r="E27" s="190"/>
      <c r="F27" s="191"/>
      <c r="G27" s="29" t="s">
        <v>11</v>
      </c>
      <c r="H27" s="175">
        <f>H26-H25</f>
        <v>0</v>
      </c>
      <c r="I27" s="175"/>
      <c r="J27" s="172">
        <f>J26-J25</f>
        <v>0</v>
      </c>
      <c r="K27" s="172"/>
      <c r="L27" s="175">
        <f>L26-L25</f>
        <v>0</v>
      </c>
      <c r="M27" s="175"/>
      <c r="N27" s="172">
        <f>N26-N25</f>
        <v>0</v>
      </c>
      <c r="O27" s="174"/>
    </row>
    <row r="28" spans="1:15" ht="17.25" customHeight="1" thickTop="1">
      <c r="A28" s="218"/>
      <c r="B28" s="188"/>
      <c r="C28" s="211" t="s">
        <v>25</v>
      </c>
      <c r="D28" s="210"/>
      <c r="E28" s="211" t="s">
        <v>42</v>
      </c>
      <c r="F28" s="210"/>
      <c r="G28" s="23" t="s">
        <v>9</v>
      </c>
      <c r="H28" s="192">
        <v>600000</v>
      </c>
      <c r="I28" s="193"/>
      <c r="J28" s="194">
        <v>0</v>
      </c>
      <c r="K28" s="195"/>
      <c r="L28" s="194">
        <v>0</v>
      </c>
      <c r="M28" s="195"/>
      <c r="N28" s="196">
        <f>SUM(H28:M28)</f>
        <v>600000</v>
      </c>
      <c r="O28" s="197"/>
    </row>
    <row r="29" spans="1:15" ht="17.25" customHeight="1">
      <c r="A29" s="26"/>
      <c r="B29" s="27"/>
      <c r="C29" s="28"/>
      <c r="D29" s="27"/>
      <c r="E29" s="186"/>
      <c r="F29" s="188"/>
      <c r="G29" s="29" t="s">
        <v>10</v>
      </c>
      <c r="H29" s="198">
        <v>600000</v>
      </c>
      <c r="I29" s="160"/>
      <c r="J29" s="176">
        <v>0</v>
      </c>
      <c r="K29" s="180"/>
      <c r="L29" s="176">
        <v>0</v>
      </c>
      <c r="M29" s="180"/>
      <c r="N29" s="199">
        <f>SUM(H29:M29)</f>
        <v>600000</v>
      </c>
      <c r="O29" s="200"/>
    </row>
    <row r="30" spans="1:15" ht="17.25" customHeight="1">
      <c r="A30" s="26"/>
      <c r="B30" s="27"/>
      <c r="C30" s="28"/>
      <c r="D30" s="27"/>
      <c r="E30" s="216"/>
      <c r="F30" s="217"/>
      <c r="G30" s="29" t="s">
        <v>11</v>
      </c>
      <c r="H30" s="176">
        <f>H29-H28</f>
        <v>0</v>
      </c>
      <c r="I30" s="177"/>
      <c r="J30" s="176">
        <f>J29-J28</f>
        <v>0</v>
      </c>
      <c r="K30" s="180"/>
      <c r="L30" s="176">
        <f>L29-L28</f>
        <v>0</v>
      </c>
      <c r="M30" s="180"/>
      <c r="N30" s="231">
        <f>N29-N28</f>
        <v>0</v>
      </c>
      <c r="O30" s="232"/>
    </row>
    <row r="31" spans="1:15" ht="17.25" customHeight="1">
      <c r="A31" s="218"/>
      <c r="B31" s="188"/>
      <c r="C31" s="186"/>
      <c r="D31" s="188"/>
      <c r="E31" s="183" t="s">
        <v>77</v>
      </c>
      <c r="F31" s="185"/>
      <c r="G31" s="45" t="s">
        <v>9</v>
      </c>
      <c r="H31" s="198">
        <v>4790590</v>
      </c>
      <c r="I31" s="160"/>
      <c r="J31" s="176">
        <v>0</v>
      </c>
      <c r="K31" s="180"/>
      <c r="L31" s="176">
        <v>0</v>
      </c>
      <c r="M31" s="180"/>
      <c r="N31" s="199">
        <f>SUM(H31:M31)</f>
        <v>4790590</v>
      </c>
      <c r="O31" s="200"/>
    </row>
    <row r="32" spans="1:15" ht="17.25" customHeight="1">
      <c r="A32" s="26"/>
      <c r="B32" s="27"/>
      <c r="C32" s="28"/>
      <c r="D32" s="27"/>
      <c r="E32" s="186"/>
      <c r="F32" s="188"/>
      <c r="G32" s="29" t="s">
        <v>10</v>
      </c>
      <c r="H32" s="198">
        <v>4790590</v>
      </c>
      <c r="I32" s="160"/>
      <c r="J32" s="176">
        <v>0</v>
      </c>
      <c r="K32" s="180"/>
      <c r="L32" s="176">
        <v>0</v>
      </c>
      <c r="M32" s="180"/>
      <c r="N32" s="199">
        <f>SUM(H32:M32)</f>
        <v>4790590</v>
      </c>
      <c r="O32" s="200"/>
    </row>
    <row r="33" spans="1:15" ht="17.25" customHeight="1">
      <c r="A33" s="26"/>
      <c r="B33" s="27"/>
      <c r="C33" s="28"/>
      <c r="D33" s="27"/>
      <c r="E33" s="216"/>
      <c r="F33" s="217"/>
      <c r="G33" s="29" t="s">
        <v>11</v>
      </c>
      <c r="H33" s="176">
        <f>H32-H31</f>
        <v>0</v>
      </c>
      <c r="I33" s="177"/>
      <c r="J33" s="269">
        <f>J32-J31</f>
        <v>0</v>
      </c>
      <c r="K33" s="270"/>
      <c r="L33" s="269">
        <f>L32-L31</f>
        <v>0</v>
      </c>
      <c r="M33" s="270"/>
      <c r="N33" s="231">
        <f>N32-N31</f>
        <v>0</v>
      </c>
      <c r="O33" s="232"/>
    </row>
    <row r="34" spans="1:15" ht="17.25" customHeight="1">
      <c r="A34" s="218"/>
      <c r="B34" s="188"/>
      <c r="C34" s="186"/>
      <c r="D34" s="188"/>
      <c r="E34" s="183" t="s">
        <v>33</v>
      </c>
      <c r="F34" s="185"/>
      <c r="G34" s="45" t="s">
        <v>9</v>
      </c>
      <c r="H34" s="198">
        <v>6453410</v>
      </c>
      <c r="I34" s="160"/>
      <c r="J34" s="176">
        <v>312000</v>
      </c>
      <c r="K34" s="180"/>
      <c r="L34" s="176">
        <v>0</v>
      </c>
      <c r="M34" s="180"/>
      <c r="N34" s="199">
        <f>SUM(H34:M34)</f>
        <v>6765410</v>
      </c>
      <c r="O34" s="200"/>
    </row>
    <row r="35" spans="1:15" ht="17.25" customHeight="1">
      <c r="A35" s="26"/>
      <c r="B35" s="27"/>
      <c r="C35" s="28"/>
      <c r="D35" s="27"/>
      <c r="E35" s="186"/>
      <c r="F35" s="188"/>
      <c r="G35" s="29" t="s">
        <v>10</v>
      </c>
      <c r="H35" s="198">
        <v>6453410</v>
      </c>
      <c r="I35" s="160"/>
      <c r="J35" s="176">
        <v>393900</v>
      </c>
      <c r="K35" s="180"/>
      <c r="L35" s="176">
        <v>0</v>
      </c>
      <c r="M35" s="180"/>
      <c r="N35" s="199">
        <f>SUM(H35:M35)</f>
        <v>6847310</v>
      </c>
      <c r="O35" s="200"/>
    </row>
    <row r="36" spans="1:15" ht="17.25" customHeight="1">
      <c r="A36" s="26"/>
      <c r="B36" s="27"/>
      <c r="C36" s="28"/>
      <c r="D36" s="27"/>
      <c r="E36" s="216"/>
      <c r="F36" s="217"/>
      <c r="G36" s="29" t="s">
        <v>11</v>
      </c>
      <c r="H36" s="176">
        <f>H35-H34</f>
        <v>0</v>
      </c>
      <c r="I36" s="177"/>
      <c r="J36" s="178">
        <f>J35-J34</f>
        <v>81900</v>
      </c>
      <c r="K36" s="179"/>
      <c r="L36" s="176">
        <f>L35-L34</f>
        <v>0</v>
      </c>
      <c r="M36" s="180"/>
      <c r="N36" s="181">
        <f>N35-N34</f>
        <v>81900</v>
      </c>
      <c r="O36" s="182"/>
    </row>
    <row r="37" spans="1:15" ht="17.25" customHeight="1">
      <c r="A37" s="218"/>
      <c r="B37" s="188"/>
      <c r="C37" s="186"/>
      <c r="D37" s="188"/>
      <c r="E37" s="183" t="s">
        <v>41</v>
      </c>
      <c r="F37" s="185"/>
      <c r="G37" s="45" t="s">
        <v>9</v>
      </c>
      <c r="H37" s="198">
        <v>100000</v>
      </c>
      <c r="I37" s="160"/>
      <c r="J37" s="176">
        <v>0</v>
      </c>
      <c r="K37" s="180"/>
      <c r="L37" s="176">
        <v>0</v>
      </c>
      <c r="M37" s="180"/>
      <c r="N37" s="199">
        <f>SUM(H37:M37)</f>
        <v>100000</v>
      </c>
      <c r="O37" s="200"/>
    </row>
    <row r="38" spans="1:15" ht="17.25" customHeight="1">
      <c r="A38" s="26"/>
      <c r="B38" s="27"/>
      <c r="C38" s="28"/>
      <c r="D38" s="27"/>
      <c r="E38" s="28"/>
      <c r="F38" s="27"/>
      <c r="G38" s="29" t="s">
        <v>10</v>
      </c>
      <c r="H38" s="198">
        <v>100000</v>
      </c>
      <c r="I38" s="160"/>
      <c r="J38" s="176">
        <v>3360</v>
      </c>
      <c r="K38" s="180"/>
      <c r="L38" s="176">
        <v>0</v>
      </c>
      <c r="M38" s="180"/>
      <c r="N38" s="199">
        <f>SUM(H38:M38)</f>
        <v>103360</v>
      </c>
      <c r="O38" s="200"/>
    </row>
    <row r="39" spans="1:15" ht="17.25" customHeight="1">
      <c r="A39" s="26"/>
      <c r="B39" s="27"/>
      <c r="C39" s="28"/>
      <c r="D39" s="27"/>
      <c r="E39" s="32"/>
      <c r="F39" s="33"/>
      <c r="G39" s="29" t="s">
        <v>11</v>
      </c>
      <c r="H39" s="176">
        <f>H38-H37</f>
        <v>0</v>
      </c>
      <c r="I39" s="177"/>
      <c r="J39" s="178">
        <f>J38-J37</f>
        <v>3360</v>
      </c>
      <c r="K39" s="179"/>
      <c r="L39" s="176">
        <f>L38-L37</f>
        <v>0</v>
      </c>
      <c r="M39" s="180"/>
      <c r="N39" s="181">
        <f>N38-N37</f>
        <v>3360</v>
      </c>
      <c r="O39" s="182"/>
    </row>
    <row r="40" spans="1:15" ht="17.25" customHeight="1">
      <c r="A40" s="26"/>
      <c r="B40" s="27"/>
      <c r="C40" s="28"/>
      <c r="D40" s="27"/>
      <c r="E40" s="183" t="s">
        <v>34</v>
      </c>
      <c r="F40" s="185"/>
      <c r="G40" s="29" t="s">
        <v>9</v>
      </c>
      <c r="H40" s="198">
        <v>3960000</v>
      </c>
      <c r="I40" s="160"/>
      <c r="J40" s="176">
        <v>0</v>
      </c>
      <c r="K40" s="180"/>
      <c r="L40" s="176">
        <v>0</v>
      </c>
      <c r="M40" s="180"/>
      <c r="N40" s="199">
        <f>SUM(H40:M40)</f>
        <v>3960000</v>
      </c>
      <c r="O40" s="200"/>
    </row>
    <row r="41" spans="1:15" ht="17.25" customHeight="1">
      <c r="A41" s="26"/>
      <c r="B41" s="27"/>
      <c r="C41" s="28"/>
      <c r="D41" s="27"/>
      <c r="E41" s="28"/>
      <c r="F41" s="27"/>
      <c r="G41" s="29" t="s">
        <v>10</v>
      </c>
      <c r="H41" s="198">
        <v>3960000</v>
      </c>
      <c r="I41" s="160"/>
      <c r="J41" s="176">
        <v>0</v>
      </c>
      <c r="K41" s="180"/>
      <c r="L41" s="176">
        <v>0</v>
      </c>
      <c r="M41" s="180"/>
      <c r="N41" s="199">
        <f>SUM(H41:M41)</f>
        <v>3960000</v>
      </c>
      <c r="O41" s="200"/>
    </row>
    <row r="42" spans="1:15" ht="17.25" customHeight="1">
      <c r="A42" s="26"/>
      <c r="B42" s="27"/>
      <c r="C42" s="28"/>
      <c r="D42" s="27"/>
      <c r="E42" s="28"/>
      <c r="F42" s="27"/>
      <c r="G42" s="43" t="s">
        <v>11</v>
      </c>
      <c r="H42" s="242">
        <f>H41-H40</f>
        <v>0</v>
      </c>
      <c r="I42" s="268"/>
      <c r="J42" s="242">
        <f>J41-J40</f>
        <v>0</v>
      </c>
      <c r="K42" s="243"/>
      <c r="L42" s="242">
        <f>L41-L40</f>
        <v>0</v>
      </c>
      <c r="M42" s="243"/>
      <c r="N42" s="264">
        <f>N41-N40</f>
        <v>0</v>
      </c>
      <c r="O42" s="265"/>
    </row>
    <row r="43" spans="1:15" ht="17.25" customHeight="1">
      <c r="A43" s="26"/>
      <c r="B43" s="27"/>
      <c r="C43" s="28"/>
      <c r="D43" s="27"/>
      <c r="E43" s="183" t="s">
        <v>89</v>
      </c>
      <c r="F43" s="185"/>
      <c r="G43" s="29" t="s">
        <v>9</v>
      </c>
      <c r="H43" s="198">
        <v>0</v>
      </c>
      <c r="I43" s="160"/>
      <c r="J43" s="176">
        <v>0</v>
      </c>
      <c r="K43" s="180"/>
      <c r="L43" s="176">
        <v>0</v>
      </c>
      <c r="M43" s="180"/>
      <c r="N43" s="199">
        <f>SUM(H43:M43)</f>
        <v>0</v>
      </c>
      <c r="O43" s="200"/>
    </row>
    <row r="44" spans="1:15" ht="17.25" customHeight="1">
      <c r="A44" s="26"/>
      <c r="B44" s="27"/>
      <c r="C44" s="28"/>
      <c r="D44" s="27"/>
      <c r="E44" s="28"/>
      <c r="F44" s="27"/>
      <c r="G44" s="29" t="s">
        <v>10</v>
      </c>
      <c r="H44" s="198">
        <v>0</v>
      </c>
      <c r="I44" s="160"/>
      <c r="J44" s="176"/>
      <c r="K44" s="180"/>
      <c r="L44" s="176">
        <v>0</v>
      </c>
      <c r="M44" s="180"/>
      <c r="N44" s="199">
        <f>SUM(H44:M44)</f>
        <v>0</v>
      </c>
      <c r="O44" s="200"/>
    </row>
    <row r="45" spans="1:15" ht="17.25" customHeight="1">
      <c r="A45" s="26"/>
      <c r="B45" s="27"/>
      <c r="C45" s="28"/>
      <c r="D45" s="27"/>
      <c r="E45" s="28"/>
      <c r="F45" s="27"/>
      <c r="G45" s="43" t="s">
        <v>11</v>
      </c>
      <c r="H45" s="242">
        <f>H44-H43</f>
        <v>0</v>
      </c>
      <c r="I45" s="268"/>
      <c r="J45" s="286"/>
      <c r="K45" s="287"/>
      <c r="L45" s="242">
        <f>L44-L43</f>
        <v>0</v>
      </c>
      <c r="M45" s="243"/>
      <c r="N45" s="266">
        <f>N44-N43</f>
        <v>0</v>
      </c>
      <c r="O45" s="267"/>
    </row>
    <row r="46" spans="1:15" ht="17.25" customHeight="1">
      <c r="A46" s="26"/>
      <c r="B46" s="27"/>
      <c r="C46" s="183" t="s">
        <v>72</v>
      </c>
      <c r="D46" s="184"/>
      <c r="E46" s="184"/>
      <c r="F46" s="185"/>
      <c r="G46" s="29" t="s">
        <v>9</v>
      </c>
      <c r="H46" s="171">
        <f>H28+H31+H34+H37+H40+H43</f>
        <v>15904000</v>
      </c>
      <c r="I46" s="171"/>
      <c r="J46" s="171">
        <f>J28+J31+J34+J37+J40+J43</f>
        <v>312000</v>
      </c>
      <c r="K46" s="171"/>
      <c r="L46" s="171">
        <f>L28+L31+L34+L37+L40+L43</f>
        <v>0</v>
      </c>
      <c r="M46" s="171"/>
      <c r="N46" s="198">
        <f>SUM(H46:M46)</f>
        <v>16216000</v>
      </c>
      <c r="O46" s="230"/>
    </row>
    <row r="47" spans="1:15" ht="17.25" customHeight="1">
      <c r="A47" s="26"/>
      <c r="B47" s="27"/>
      <c r="C47" s="186"/>
      <c r="D47" s="187"/>
      <c r="E47" s="187"/>
      <c r="F47" s="188"/>
      <c r="G47" s="29" t="s">
        <v>10</v>
      </c>
      <c r="H47" s="171">
        <f>H29+H32+H35+H38+H41+H44</f>
        <v>15904000</v>
      </c>
      <c r="I47" s="171"/>
      <c r="J47" s="171">
        <f>J29+J32+J35+J38+J41+J44</f>
        <v>397260</v>
      </c>
      <c r="K47" s="171"/>
      <c r="L47" s="171">
        <f>L29+L32+L35+L38+L41+L44</f>
        <v>0</v>
      </c>
      <c r="M47" s="171"/>
      <c r="N47" s="220">
        <f>SUM(H47:M47)</f>
        <v>16301260</v>
      </c>
      <c r="O47" s="221"/>
    </row>
    <row r="48" spans="1:15" ht="17.25" customHeight="1" thickBot="1">
      <c r="A48" s="105"/>
      <c r="B48" s="106"/>
      <c r="C48" s="189"/>
      <c r="D48" s="190"/>
      <c r="E48" s="190"/>
      <c r="F48" s="191"/>
      <c r="G48" s="96" t="s">
        <v>73</v>
      </c>
      <c r="H48" s="246">
        <f>H47-H46</f>
        <v>0</v>
      </c>
      <c r="I48" s="246"/>
      <c r="J48" s="312">
        <f>J47-J46</f>
        <v>85260</v>
      </c>
      <c r="K48" s="312"/>
      <c r="L48" s="246">
        <f>L47-L46</f>
        <v>0</v>
      </c>
      <c r="M48" s="246"/>
      <c r="N48" s="313">
        <f>N47-N46</f>
        <v>85260</v>
      </c>
      <c r="O48" s="314"/>
    </row>
    <row r="49" spans="1:15" ht="17.25" customHeight="1" thickBot="1">
      <c r="A49" s="283" t="s">
        <v>6</v>
      </c>
      <c r="B49" s="284"/>
      <c r="C49" s="285" t="s">
        <v>2</v>
      </c>
      <c r="D49" s="284"/>
      <c r="E49" s="285" t="s">
        <v>3</v>
      </c>
      <c r="F49" s="284"/>
      <c r="G49" s="19" t="s">
        <v>5</v>
      </c>
      <c r="H49" s="285" t="s">
        <v>4</v>
      </c>
      <c r="I49" s="284"/>
      <c r="J49" s="244" t="s">
        <v>32</v>
      </c>
      <c r="K49" s="245"/>
      <c r="L49" s="244" t="s">
        <v>44</v>
      </c>
      <c r="M49" s="245"/>
      <c r="N49" s="285" t="s">
        <v>1</v>
      </c>
      <c r="O49" s="288"/>
    </row>
    <row r="50" spans="1:15" ht="17.25" customHeight="1" thickTop="1">
      <c r="A50" s="209" t="s">
        <v>78</v>
      </c>
      <c r="B50" s="210"/>
      <c r="C50" s="211" t="s">
        <v>43</v>
      </c>
      <c r="D50" s="210"/>
      <c r="E50" s="183" t="s">
        <v>79</v>
      </c>
      <c r="F50" s="185"/>
      <c r="G50" s="29" t="s">
        <v>9</v>
      </c>
      <c r="H50" s="198">
        <v>14955000</v>
      </c>
      <c r="I50" s="160"/>
      <c r="J50" s="176">
        <v>0</v>
      </c>
      <c r="K50" s="180"/>
      <c r="L50" s="176">
        <v>0</v>
      </c>
      <c r="M50" s="180"/>
      <c r="N50" s="199">
        <f>SUM(H50:M50)</f>
        <v>14955000</v>
      </c>
      <c r="O50" s="200"/>
    </row>
    <row r="51" spans="1:15" ht="17.25" customHeight="1">
      <c r="A51" s="26"/>
      <c r="B51" s="27"/>
      <c r="C51" s="28"/>
      <c r="D51" s="27"/>
      <c r="E51" s="28"/>
      <c r="F51" s="27"/>
      <c r="G51" s="29" t="s">
        <v>10</v>
      </c>
      <c r="H51" s="198">
        <v>14955000</v>
      </c>
      <c r="I51" s="160"/>
      <c r="J51" s="176">
        <v>0</v>
      </c>
      <c r="K51" s="180"/>
      <c r="L51" s="176">
        <v>0</v>
      </c>
      <c r="M51" s="180"/>
      <c r="N51" s="199">
        <f>SUM(H51:M51)</f>
        <v>14955000</v>
      </c>
      <c r="O51" s="200"/>
    </row>
    <row r="52" spans="1:15" ht="17.25" customHeight="1">
      <c r="A52" s="26"/>
      <c r="B52" s="27"/>
      <c r="C52" s="28"/>
      <c r="D52" s="27"/>
      <c r="E52" s="32"/>
      <c r="F52" s="33"/>
      <c r="G52" s="29" t="s">
        <v>11</v>
      </c>
      <c r="H52" s="176">
        <f>H51-H50</f>
        <v>0</v>
      </c>
      <c r="I52" s="177"/>
      <c r="J52" s="176">
        <f>J51-J50</f>
        <v>0</v>
      </c>
      <c r="K52" s="177"/>
      <c r="L52" s="176">
        <f>L51-L50</f>
        <v>0</v>
      </c>
      <c r="M52" s="177"/>
      <c r="N52" s="231">
        <f>N51-N50</f>
        <v>0</v>
      </c>
      <c r="O52" s="232"/>
    </row>
    <row r="53" spans="1:15" ht="17.25" customHeight="1">
      <c r="A53" s="26"/>
      <c r="B53" s="27"/>
      <c r="C53" s="183" t="s">
        <v>72</v>
      </c>
      <c r="D53" s="184"/>
      <c r="E53" s="184"/>
      <c r="F53" s="185"/>
      <c r="G53" s="29" t="s">
        <v>9</v>
      </c>
      <c r="H53" s="171">
        <f>H50</f>
        <v>14955000</v>
      </c>
      <c r="I53" s="171"/>
      <c r="J53" s="176">
        <f>J50</f>
        <v>0</v>
      </c>
      <c r="K53" s="180"/>
      <c r="L53" s="176">
        <f>L50</f>
        <v>0</v>
      </c>
      <c r="M53" s="180"/>
      <c r="N53" s="198">
        <f>SUM(H53:M53)</f>
        <v>14955000</v>
      </c>
      <c r="O53" s="230"/>
    </row>
    <row r="54" spans="1:15" ht="17.25" customHeight="1">
      <c r="A54" s="26"/>
      <c r="B54" s="27"/>
      <c r="C54" s="186"/>
      <c r="D54" s="187"/>
      <c r="E54" s="187"/>
      <c r="F54" s="188"/>
      <c r="G54" s="29" t="s">
        <v>10</v>
      </c>
      <c r="H54" s="171">
        <f>H51</f>
        <v>14955000</v>
      </c>
      <c r="I54" s="171"/>
      <c r="J54" s="171">
        <f>J51</f>
        <v>0</v>
      </c>
      <c r="K54" s="171"/>
      <c r="L54" s="171">
        <f>L51</f>
        <v>0</v>
      </c>
      <c r="M54" s="171"/>
      <c r="N54" s="220">
        <f>SUM(H54:M54)</f>
        <v>14955000</v>
      </c>
      <c r="O54" s="221"/>
    </row>
    <row r="55" spans="1:15" ht="17.25" customHeight="1" thickBot="1">
      <c r="A55" s="26"/>
      <c r="B55" s="27"/>
      <c r="C55" s="213"/>
      <c r="D55" s="214"/>
      <c r="E55" s="214"/>
      <c r="F55" s="215"/>
      <c r="G55" s="59" t="s">
        <v>73</v>
      </c>
      <c r="H55" s="206">
        <f>H54-H53</f>
        <v>0</v>
      </c>
      <c r="I55" s="207"/>
      <c r="J55" s="206">
        <f>J54-J53</f>
        <v>0</v>
      </c>
      <c r="K55" s="207"/>
      <c r="L55" s="206">
        <f>L54-L53</f>
        <v>0</v>
      </c>
      <c r="M55" s="207"/>
      <c r="N55" s="222">
        <f>N54-N53</f>
        <v>0</v>
      </c>
      <c r="O55" s="223"/>
    </row>
    <row r="56" spans="1:15" ht="17.25" customHeight="1" thickTop="1">
      <c r="A56" s="26"/>
      <c r="B56" s="27"/>
      <c r="C56" s="186" t="s">
        <v>80</v>
      </c>
      <c r="D56" s="188"/>
      <c r="E56" s="186" t="s">
        <v>81</v>
      </c>
      <c r="F56" s="188"/>
      <c r="G56" s="45" t="s">
        <v>9</v>
      </c>
      <c r="H56" s="262">
        <v>2880000</v>
      </c>
      <c r="I56" s="263"/>
      <c r="J56" s="239">
        <v>0</v>
      </c>
      <c r="K56" s="240"/>
      <c r="L56" s="239">
        <v>0</v>
      </c>
      <c r="M56" s="240"/>
      <c r="N56" s="224">
        <f>SUM(H56:M56)</f>
        <v>2880000</v>
      </c>
      <c r="O56" s="225"/>
    </row>
    <row r="57" spans="1:15" ht="17.25" customHeight="1">
      <c r="A57" s="26"/>
      <c r="B57" s="27"/>
      <c r="C57" s="28"/>
      <c r="D57" s="27"/>
      <c r="E57" s="28"/>
      <c r="F57" s="27"/>
      <c r="G57" s="29" t="s">
        <v>10</v>
      </c>
      <c r="H57" s="198">
        <v>2880000</v>
      </c>
      <c r="I57" s="160"/>
      <c r="J57" s="176">
        <v>0</v>
      </c>
      <c r="K57" s="180"/>
      <c r="L57" s="176">
        <v>0</v>
      </c>
      <c r="M57" s="180"/>
      <c r="N57" s="199">
        <f>SUM(H57:M57)</f>
        <v>2880000</v>
      </c>
      <c r="O57" s="200"/>
    </row>
    <row r="58" spans="1:15" ht="17.25" customHeight="1">
      <c r="A58" s="26"/>
      <c r="B58" s="27"/>
      <c r="C58" s="28"/>
      <c r="D58" s="27"/>
      <c r="E58" s="32"/>
      <c r="F58" s="33"/>
      <c r="G58" s="29" t="s">
        <v>11</v>
      </c>
      <c r="H58" s="176">
        <f>H57-H56</f>
        <v>0</v>
      </c>
      <c r="I58" s="177"/>
      <c r="J58" s="176">
        <f>J57-J56</f>
        <v>0</v>
      </c>
      <c r="K58" s="177"/>
      <c r="L58" s="176">
        <f>L57-L56</f>
        <v>0</v>
      </c>
      <c r="M58" s="177"/>
      <c r="N58" s="231">
        <f>N57-N56</f>
        <v>0</v>
      </c>
      <c r="O58" s="232"/>
    </row>
    <row r="59" spans="1:15" ht="17.25" customHeight="1">
      <c r="A59" s="26"/>
      <c r="B59" s="27"/>
      <c r="C59" s="38"/>
      <c r="D59" s="60"/>
      <c r="E59" s="183" t="s">
        <v>39</v>
      </c>
      <c r="F59" s="185"/>
      <c r="G59" s="29" t="s">
        <v>9</v>
      </c>
      <c r="H59" s="198">
        <v>17053000</v>
      </c>
      <c r="I59" s="160"/>
      <c r="J59" s="176">
        <v>0</v>
      </c>
      <c r="K59" s="180"/>
      <c r="L59" s="176">
        <v>0</v>
      </c>
      <c r="M59" s="180"/>
      <c r="N59" s="199">
        <f>SUM(H59:M59)</f>
        <v>17053000</v>
      </c>
      <c r="O59" s="200"/>
    </row>
    <row r="60" spans="1:15" ht="17.25" customHeight="1">
      <c r="A60" s="26"/>
      <c r="B60" s="27"/>
      <c r="C60" s="38"/>
      <c r="D60" s="60"/>
      <c r="E60" s="38"/>
      <c r="F60" s="37"/>
      <c r="G60" s="29" t="s">
        <v>10</v>
      </c>
      <c r="H60" s="198">
        <v>17053000</v>
      </c>
      <c r="I60" s="160"/>
      <c r="J60" s="176">
        <v>0</v>
      </c>
      <c r="K60" s="180"/>
      <c r="L60" s="176">
        <v>0</v>
      </c>
      <c r="M60" s="180"/>
      <c r="N60" s="199">
        <f>SUM(H60:M60)</f>
        <v>17053000</v>
      </c>
      <c r="O60" s="200"/>
    </row>
    <row r="61" spans="1:15" ht="17.25" customHeight="1">
      <c r="A61" s="26"/>
      <c r="B61" s="27"/>
      <c r="C61" s="38"/>
      <c r="D61" s="60"/>
      <c r="E61" s="38"/>
      <c r="F61" s="37"/>
      <c r="G61" s="43" t="s">
        <v>11</v>
      </c>
      <c r="H61" s="176">
        <f>H60-H59</f>
        <v>0</v>
      </c>
      <c r="I61" s="177"/>
      <c r="J61" s="176">
        <f>J60-J59</f>
        <v>0</v>
      </c>
      <c r="K61" s="177"/>
      <c r="L61" s="176">
        <f>L60-L59</f>
        <v>0</v>
      </c>
      <c r="M61" s="177"/>
      <c r="N61" s="231">
        <f>N60-N59</f>
        <v>0</v>
      </c>
      <c r="O61" s="232"/>
    </row>
    <row r="62" spans="1:15" ht="17.25" customHeight="1">
      <c r="A62" s="26"/>
      <c r="B62" s="27"/>
      <c r="C62" s="38"/>
      <c r="D62" s="60"/>
      <c r="E62" s="183" t="s">
        <v>40</v>
      </c>
      <c r="F62" s="185"/>
      <c r="G62" s="29" t="s">
        <v>9</v>
      </c>
      <c r="H62" s="198">
        <v>8000000</v>
      </c>
      <c r="I62" s="160"/>
      <c r="J62" s="176">
        <v>0</v>
      </c>
      <c r="K62" s="180"/>
      <c r="L62" s="176">
        <v>0</v>
      </c>
      <c r="M62" s="180"/>
      <c r="N62" s="199">
        <f>SUM(H62:M62)</f>
        <v>8000000</v>
      </c>
      <c r="O62" s="200"/>
    </row>
    <row r="63" spans="1:15" ht="17.25" customHeight="1">
      <c r="A63" s="26"/>
      <c r="B63" s="27"/>
      <c r="C63" s="38"/>
      <c r="D63" s="60"/>
      <c r="E63" s="38"/>
      <c r="F63" s="37"/>
      <c r="G63" s="29" t="s">
        <v>10</v>
      </c>
      <c r="H63" s="198">
        <v>8000000</v>
      </c>
      <c r="I63" s="160"/>
      <c r="J63" s="176">
        <v>0</v>
      </c>
      <c r="K63" s="180"/>
      <c r="L63" s="176">
        <v>0</v>
      </c>
      <c r="M63" s="180"/>
      <c r="N63" s="199">
        <f>SUM(H63:M63)</f>
        <v>8000000</v>
      </c>
      <c r="O63" s="200"/>
    </row>
    <row r="64" spans="1:15" ht="17.25" customHeight="1">
      <c r="A64" s="26"/>
      <c r="B64" s="27"/>
      <c r="C64" s="38"/>
      <c r="D64" s="60"/>
      <c r="E64" s="38"/>
      <c r="F64" s="37"/>
      <c r="G64" s="43" t="s">
        <v>11</v>
      </c>
      <c r="H64" s="176">
        <f>H63-H62</f>
        <v>0</v>
      </c>
      <c r="I64" s="177"/>
      <c r="J64" s="176">
        <f>J63-J62</f>
        <v>0</v>
      </c>
      <c r="K64" s="177"/>
      <c r="L64" s="176">
        <f>L63-L62</f>
        <v>0</v>
      </c>
      <c r="M64" s="177"/>
      <c r="N64" s="231">
        <f>N63-N62</f>
        <v>0</v>
      </c>
      <c r="O64" s="232"/>
    </row>
    <row r="65" spans="1:15" ht="17.25" customHeight="1">
      <c r="A65" s="26"/>
      <c r="B65" s="27"/>
      <c r="C65" s="38"/>
      <c r="D65" s="60"/>
      <c r="E65" s="183" t="s">
        <v>82</v>
      </c>
      <c r="F65" s="185"/>
      <c r="G65" s="29" t="s">
        <v>9</v>
      </c>
      <c r="H65" s="198">
        <v>810000</v>
      </c>
      <c r="I65" s="160"/>
      <c r="J65" s="176">
        <v>0</v>
      </c>
      <c r="K65" s="180"/>
      <c r="L65" s="176">
        <v>0</v>
      </c>
      <c r="M65" s="180"/>
      <c r="N65" s="199">
        <f>SUM(H65:M65)</f>
        <v>810000</v>
      </c>
      <c r="O65" s="200"/>
    </row>
    <row r="66" spans="1:15" ht="17.25" customHeight="1">
      <c r="A66" s="26"/>
      <c r="B66" s="27"/>
      <c r="C66" s="38"/>
      <c r="D66" s="60"/>
      <c r="E66" s="38"/>
      <c r="F66" s="37"/>
      <c r="G66" s="29" t="s">
        <v>10</v>
      </c>
      <c r="H66" s="198">
        <v>810000</v>
      </c>
      <c r="I66" s="160"/>
      <c r="J66" s="176">
        <v>0</v>
      </c>
      <c r="K66" s="180"/>
      <c r="L66" s="176">
        <v>0</v>
      </c>
      <c r="M66" s="180"/>
      <c r="N66" s="199">
        <f>SUM(H66:M66)</f>
        <v>810000</v>
      </c>
      <c r="O66" s="200"/>
    </row>
    <row r="67" spans="1:15" ht="17.25" customHeight="1">
      <c r="A67" s="26"/>
      <c r="B67" s="27"/>
      <c r="C67" s="38"/>
      <c r="D67" s="60"/>
      <c r="E67" s="38"/>
      <c r="F67" s="37"/>
      <c r="G67" s="43" t="s">
        <v>11</v>
      </c>
      <c r="H67" s="176">
        <f>H66-H65</f>
        <v>0</v>
      </c>
      <c r="I67" s="177"/>
      <c r="J67" s="198">
        <f>J66-J65</f>
        <v>0</v>
      </c>
      <c r="K67" s="160"/>
      <c r="L67" s="198">
        <f>L66-L65</f>
        <v>0</v>
      </c>
      <c r="M67" s="160"/>
      <c r="N67" s="231">
        <f>N66-N65</f>
        <v>0</v>
      </c>
      <c r="O67" s="232"/>
    </row>
    <row r="68" spans="1:15" ht="17.25" customHeight="1">
      <c r="A68" s="26"/>
      <c r="B68" s="27"/>
      <c r="C68" s="38"/>
      <c r="D68" s="60"/>
      <c r="E68" s="183" t="s">
        <v>83</v>
      </c>
      <c r="F68" s="185"/>
      <c r="G68" s="43" t="s">
        <v>9</v>
      </c>
      <c r="H68" s="198">
        <v>1000000</v>
      </c>
      <c r="I68" s="219"/>
      <c r="J68" s="176">
        <v>0</v>
      </c>
      <c r="K68" s="180"/>
      <c r="L68" s="176">
        <v>0</v>
      </c>
      <c r="M68" s="180"/>
      <c r="N68" s="199">
        <f>SUM(H68:M68)</f>
        <v>1000000</v>
      </c>
      <c r="O68" s="200"/>
    </row>
    <row r="69" spans="1:15" ht="17.25" customHeight="1">
      <c r="A69" s="26"/>
      <c r="B69" s="27"/>
      <c r="C69" s="38"/>
      <c r="D69" s="60"/>
      <c r="E69" s="38"/>
      <c r="F69" s="37"/>
      <c r="G69" s="43" t="s">
        <v>10</v>
      </c>
      <c r="H69" s="198">
        <v>1000000</v>
      </c>
      <c r="I69" s="219"/>
      <c r="J69" s="176">
        <v>0</v>
      </c>
      <c r="K69" s="180"/>
      <c r="L69" s="176">
        <v>0</v>
      </c>
      <c r="M69" s="180"/>
      <c r="N69" s="256">
        <f>SUM(H69:M69)</f>
        <v>1000000</v>
      </c>
      <c r="O69" s="257"/>
    </row>
    <row r="70" spans="1:15" ht="17.25" customHeight="1">
      <c r="A70" s="26"/>
      <c r="B70" s="27"/>
      <c r="C70" s="38"/>
      <c r="D70" s="60"/>
      <c r="E70" s="39"/>
      <c r="F70" s="40"/>
      <c r="G70" s="43" t="s">
        <v>11</v>
      </c>
      <c r="H70" s="198">
        <f>H69-H68</f>
        <v>0</v>
      </c>
      <c r="I70" s="219"/>
      <c r="J70" s="198">
        <f>J69-J68</f>
        <v>0</v>
      </c>
      <c r="K70" s="219"/>
      <c r="L70" s="198">
        <f>L69-L68</f>
        <v>0</v>
      </c>
      <c r="M70" s="219"/>
      <c r="N70" s="258">
        <f>H70+J70</f>
        <v>0</v>
      </c>
      <c r="O70" s="259"/>
    </row>
    <row r="71" spans="1:15" ht="17.25" customHeight="1">
      <c r="A71" s="26"/>
      <c r="B71" s="27"/>
      <c r="C71" s="183" t="s">
        <v>13</v>
      </c>
      <c r="D71" s="184"/>
      <c r="E71" s="184"/>
      <c r="F71" s="185"/>
      <c r="G71" s="29" t="s">
        <v>9</v>
      </c>
      <c r="H71" s="198">
        <f>H56+H59+H62+H65+H68</f>
        <v>29743000</v>
      </c>
      <c r="I71" s="160"/>
      <c r="J71" s="198">
        <f>J56+J59+J62+J65+J68</f>
        <v>0</v>
      </c>
      <c r="K71" s="160"/>
      <c r="L71" s="198">
        <f>L56+L59+L62+L65+L68</f>
        <v>0</v>
      </c>
      <c r="M71" s="160"/>
      <c r="N71" s="198">
        <f>SUM(H71:M71)</f>
        <v>29743000</v>
      </c>
      <c r="O71" s="238"/>
    </row>
    <row r="72" spans="1:15" ht="17.25" customHeight="1">
      <c r="A72" s="26"/>
      <c r="B72" s="27"/>
      <c r="C72" s="186"/>
      <c r="D72" s="187"/>
      <c r="E72" s="187"/>
      <c r="F72" s="188"/>
      <c r="G72" s="29" t="s">
        <v>10</v>
      </c>
      <c r="H72" s="198">
        <f>H57+H60+H63+H66+H69</f>
        <v>29743000</v>
      </c>
      <c r="I72" s="160"/>
      <c r="J72" s="198">
        <f>J57+J60+J63+J66+J69</f>
        <v>0</v>
      </c>
      <c r="K72" s="160"/>
      <c r="L72" s="198">
        <f>L57+L60+L63+L66+L69</f>
        <v>0</v>
      </c>
      <c r="M72" s="160"/>
      <c r="N72" s="198">
        <f>SUM(H72:M72)</f>
        <v>29743000</v>
      </c>
      <c r="O72" s="238"/>
    </row>
    <row r="73" spans="1:15" ht="17.25" customHeight="1" thickBot="1">
      <c r="A73" s="26"/>
      <c r="B73" s="27"/>
      <c r="C73" s="213"/>
      <c r="D73" s="214"/>
      <c r="E73" s="214"/>
      <c r="F73" s="215"/>
      <c r="G73" s="61" t="s">
        <v>11</v>
      </c>
      <c r="H73" s="206">
        <f>H72-H71</f>
        <v>0</v>
      </c>
      <c r="I73" s="241"/>
      <c r="J73" s="206">
        <f>J72-J71</f>
        <v>0</v>
      </c>
      <c r="K73" s="241"/>
      <c r="L73" s="206">
        <f>L72-L71</f>
        <v>0</v>
      </c>
      <c r="M73" s="241"/>
      <c r="N73" s="260">
        <f>N72-N71</f>
        <v>0</v>
      </c>
      <c r="O73" s="261"/>
    </row>
    <row r="74" spans="1:15" ht="17.25" customHeight="1" hidden="1" thickTop="1">
      <c r="A74" s="209" t="s">
        <v>86</v>
      </c>
      <c r="B74" s="210"/>
      <c r="C74" s="211" t="s">
        <v>87</v>
      </c>
      <c r="D74" s="210"/>
      <c r="E74" s="212" t="s">
        <v>88</v>
      </c>
      <c r="F74" s="210"/>
      <c r="G74" s="29" t="s">
        <v>9</v>
      </c>
      <c r="H74" s="194">
        <v>0</v>
      </c>
      <c r="I74" s="195"/>
      <c r="J74" s="194"/>
      <c r="K74" s="195"/>
      <c r="L74" s="194"/>
      <c r="M74" s="195"/>
      <c r="N74" s="289">
        <f>SUM(H74:M74)</f>
        <v>0</v>
      </c>
      <c r="O74" s="290"/>
    </row>
    <row r="75" spans="1:15" ht="17.25" customHeight="1" hidden="1">
      <c r="A75" s="63"/>
      <c r="B75" s="53"/>
      <c r="C75" s="54"/>
      <c r="D75" s="53"/>
      <c r="E75" s="55"/>
      <c r="F75" s="53"/>
      <c r="G75" s="29" t="s">
        <v>10</v>
      </c>
      <c r="H75" s="176">
        <v>0</v>
      </c>
      <c r="I75" s="180"/>
      <c r="J75" s="176"/>
      <c r="K75" s="180"/>
      <c r="L75" s="176"/>
      <c r="M75" s="180"/>
      <c r="N75" s="231">
        <f>SUM(H75:M75)</f>
        <v>0</v>
      </c>
      <c r="O75" s="232"/>
    </row>
    <row r="76" spans="1:15" ht="17.25" customHeight="1" hidden="1">
      <c r="A76" s="26"/>
      <c r="B76" s="27"/>
      <c r="C76" s="54"/>
      <c r="D76" s="53"/>
      <c r="E76" s="55"/>
      <c r="F76" s="53"/>
      <c r="G76" s="29" t="s">
        <v>11</v>
      </c>
      <c r="H76" s="226">
        <f>H75-H74</f>
        <v>0</v>
      </c>
      <c r="I76" s="227"/>
      <c r="J76" s="176"/>
      <c r="K76" s="180"/>
      <c r="L76" s="176"/>
      <c r="M76" s="180"/>
      <c r="N76" s="228">
        <f>N75-N74</f>
        <v>0</v>
      </c>
      <c r="O76" s="229"/>
    </row>
    <row r="77" spans="1:15" ht="17.25" customHeight="1" hidden="1">
      <c r="A77" s="26"/>
      <c r="B77" s="27"/>
      <c r="C77" s="54"/>
      <c r="D77" s="55"/>
      <c r="E77" s="183" t="s">
        <v>95</v>
      </c>
      <c r="F77" s="185"/>
      <c r="G77" s="43" t="s">
        <v>9</v>
      </c>
      <c r="H77" s="176">
        <v>0</v>
      </c>
      <c r="I77" s="180"/>
      <c r="J77" s="176">
        <v>0</v>
      </c>
      <c r="K77" s="180"/>
      <c r="L77" s="176"/>
      <c r="M77" s="180"/>
      <c r="N77" s="231">
        <f>SUM(H77:M77)</f>
        <v>0</v>
      </c>
      <c r="O77" s="232"/>
    </row>
    <row r="78" spans="1:15" ht="17.25" customHeight="1" hidden="1">
      <c r="A78" s="26"/>
      <c r="B78" s="27"/>
      <c r="C78" s="54"/>
      <c r="D78" s="55"/>
      <c r="E78" s="54"/>
      <c r="F78" s="53"/>
      <c r="G78" s="43" t="s">
        <v>10</v>
      </c>
      <c r="H78" s="176">
        <v>0</v>
      </c>
      <c r="I78" s="180"/>
      <c r="J78" s="176">
        <v>0</v>
      </c>
      <c r="K78" s="180"/>
      <c r="L78" s="176"/>
      <c r="M78" s="180"/>
      <c r="N78" s="231">
        <f>SUM(H78:M78)</f>
        <v>0</v>
      </c>
      <c r="O78" s="232"/>
    </row>
    <row r="79" spans="1:15" ht="17.25" customHeight="1" hidden="1">
      <c r="A79" s="26"/>
      <c r="B79" s="27"/>
      <c r="C79" s="54"/>
      <c r="D79" s="55"/>
      <c r="E79" s="56"/>
      <c r="F79" s="57"/>
      <c r="G79" s="43" t="s">
        <v>11</v>
      </c>
      <c r="H79" s="176">
        <f>H78-H77</f>
        <v>0</v>
      </c>
      <c r="I79" s="180"/>
      <c r="J79" s="178">
        <f>J78-J77</f>
        <v>0</v>
      </c>
      <c r="K79" s="179"/>
      <c r="L79" s="176">
        <f>L78-L77</f>
        <v>0</v>
      </c>
      <c r="M79" s="180"/>
      <c r="N79" s="181">
        <f>N78-N77</f>
        <v>0</v>
      </c>
      <c r="O79" s="182"/>
    </row>
    <row r="80" spans="1:15" ht="17.25" customHeight="1" hidden="1">
      <c r="A80" s="26"/>
      <c r="B80" s="27"/>
      <c r="C80" s="183" t="s">
        <v>72</v>
      </c>
      <c r="D80" s="184"/>
      <c r="E80" s="184"/>
      <c r="F80" s="185"/>
      <c r="G80" s="29" t="s">
        <v>9</v>
      </c>
      <c r="H80" s="176">
        <f>H74+H77</f>
        <v>0</v>
      </c>
      <c r="I80" s="180"/>
      <c r="J80" s="176">
        <f>J74+J77</f>
        <v>0</v>
      </c>
      <c r="K80" s="180"/>
      <c r="L80" s="176">
        <f>L74+L77</f>
        <v>0</v>
      </c>
      <c r="M80" s="180"/>
      <c r="N80" s="231">
        <f>SUM(H80:M80)</f>
        <v>0</v>
      </c>
      <c r="O80" s="232"/>
    </row>
    <row r="81" spans="1:15" ht="17.25" customHeight="1" hidden="1">
      <c r="A81" s="26"/>
      <c r="B81" s="27"/>
      <c r="C81" s="186"/>
      <c r="D81" s="187"/>
      <c r="E81" s="187"/>
      <c r="F81" s="188"/>
      <c r="G81" s="29" t="s">
        <v>10</v>
      </c>
      <c r="H81" s="176">
        <f>H75+H78</f>
        <v>0</v>
      </c>
      <c r="I81" s="180"/>
      <c r="J81" s="176">
        <f>J75+J78</f>
        <v>0</v>
      </c>
      <c r="K81" s="180"/>
      <c r="L81" s="176">
        <f>L75+L78</f>
        <v>0</v>
      </c>
      <c r="M81" s="180"/>
      <c r="N81" s="231">
        <f>SUM(H81:M81)</f>
        <v>0</v>
      </c>
      <c r="O81" s="232"/>
    </row>
    <row r="82" spans="1:15" ht="17.25" customHeight="1" hidden="1" thickBot="1">
      <c r="A82" s="26"/>
      <c r="B82" s="27"/>
      <c r="C82" s="213"/>
      <c r="D82" s="214"/>
      <c r="E82" s="214"/>
      <c r="F82" s="215"/>
      <c r="G82" s="61" t="s">
        <v>11</v>
      </c>
      <c r="H82" s="293">
        <f>H81-H80</f>
        <v>0</v>
      </c>
      <c r="I82" s="294"/>
      <c r="J82" s="204">
        <f>J81-J80</f>
        <v>0</v>
      </c>
      <c r="K82" s="208"/>
      <c r="L82" s="206">
        <f>L81-L80</f>
        <v>0</v>
      </c>
      <c r="M82" s="207"/>
      <c r="N82" s="291">
        <f>N81-N80</f>
        <v>0</v>
      </c>
      <c r="O82" s="292"/>
    </row>
    <row r="83" spans="1:15" ht="17.25" customHeight="1" thickTop="1">
      <c r="A83" s="209" t="s">
        <v>98</v>
      </c>
      <c r="B83" s="210"/>
      <c r="C83" s="211" t="s">
        <v>99</v>
      </c>
      <c r="D83" s="210"/>
      <c r="E83" s="212" t="s">
        <v>104</v>
      </c>
      <c r="F83" s="210"/>
      <c r="G83" s="29" t="s">
        <v>100</v>
      </c>
      <c r="H83" s="194">
        <v>0</v>
      </c>
      <c r="I83" s="195"/>
      <c r="J83" s="194">
        <v>0</v>
      </c>
      <c r="K83" s="195"/>
      <c r="L83" s="194">
        <v>0</v>
      </c>
      <c r="M83" s="195"/>
      <c r="N83" s="194">
        <f>SUM(H83:M83)</f>
        <v>0</v>
      </c>
      <c r="O83" s="201"/>
    </row>
    <row r="84" spans="1:15" ht="17.25" customHeight="1">
      <c r="A84" s="63"/>
      <c r="B84" s="53"/>
      <c r="C84" s="54"/>
      <c r="D84" s="53"/>
      <c r="E84" s="55"/>
      <c r="F84" s="53"/>
      <c r="G84" s="29" t="s">
        <v>101</v>
      </c>
      <c r="H84" s="176">
        <v>0</v>
      </c>
      <c r="I84" s="180"/>
      <c r="J84" s="176">
        <v>525000</v>
      </c>
      <c r="K84" s="180"/>
      <c r="L84" s="176">
        <v>0</v>
      </c>
      <c r="M84" s="180"/>
      <c r="N84" s="176">
        <f>SUM(H84:M84)</f>
        <v>525000</v>
      </c>
      <c r="O84" s="202"/>
    </row>
    <row r="85" spans="1:15" ht="17.25" customHeight="1">
      <c r="A85" s="26"/>
      <c r="B85" s="27"/>
      <c r="C85" s="54"/>
      <c r="D85" s="53"/>
      <c r="E85" s="55"/>
      <c r="F85" s="53"/>
      <c r="G85" s="29" t="s">
        <v>102</v>
      </c>
      <c r="H85" s="176">
        <f>H84-H83</f>
        <v>0</v>
      </c>
      <c r="I85" s="180"/>
      <c r="J85" s="178">
        <f>J84-J83</f>
        <v>525000</v>
      </c>
      <c r="K85" s="179"/>
      <c r="L85" s="176">
        <f>L84-L83</f>
        <v>0</v>
      </c>
      <c r="M85" s="180"/>
      <c r="N85" s="178">
        <f>N84-N83</f>
        <v>525000</v>
      </c>
      <c r="O85" s="203"/>
    </row>
    <row r="86" spans="1:15" ht="17.25" customHeight="1">
      <c r="A86" s="26"/>
      <c r="B86" s="27"/>
      <c r="C86" s="183" t="s">
        <v>103</v>
      </c>
      <c r="D86" s="184"/>
      <c r="E86" s="184"/>
      <c r="F86" s="185"/>
      <c r="G86" s="29" t="s">
        <v>100</v>
      </c>
      <c r="H86" s="176">
        <f>H83</f>
        <v>0</v>
      </c>
      <c r="I86" s="180"/>
      <c r="J86" s="176">
        <f>J83</f>
        <v>0</v>
      </c>
      <c r="K86" s="180"/>
      <c r="L86" s="176">
        <f>L83</f>
        <v>0</v>
      </c>
      <c r="M86" s="180"/>
      <c r="N86" s="176">
        <f>N83</f>
        <v>0</v>
      </c>
      <c r="O86" s="202"/>
    </row>
    <row r="87" spans="1:15" ht="17.25" customHeight="1">
      <c r="A87" s="26"/>
      <c r="B87" s="27"/>
      <c r="C87" s="186"/>
      <c r="D87" s="187"/>
      <c r="E87" s="187"/>
      <c r="F87" s="188"/>
      <c r="G87" s="29" t="s">
        <v>101</v>
      </c>
      <c r="H87" s="176">
        <f>H84</f>
        <v>0</v>
      </c>
      <c r="I87" s="180"/>
      <c r="J87" s="176">
        <f>J84</f>
        <v>525000</v>
      </c>
      <c r="K87" s="180"/>
      <c r="L87" s="176">
        <f>L84</f>
        <v>0</v>
      </c>
      <c r="M87" s="180"/>
      <c r="N87" s="176">
        <f>N84</f>
        <v>525000</v>
      </c>
      <c r="O87" s="202"/>
    </row>
    <row r="88" spans="1:15" ht="17.25" customHeight="1" thickBot="1">
      <c r="A88" s="26"/>
      <c r="B88" s="27"/>
      <c r="C88" s="213"/>
      <c r="D88" s="214"/>
      <c r="E88" s="214"/>
      <c r="F88" s="215"/>
      <c r="G88" s="61" t="s">
        <v>102</v>
      </c>
      <c r="H88" s="206">
        <f>H87-H86</f>
        <v>0</v>
      </c>
      <c r="I88" s="207"/>
      <c r="J88" s="204">
        <f>J87-J86</f>
        <v>525000</v>
      </c>
      <c r="K88" s="208"/>
      <c r="L88" s="206">
        <f>L87-L86</f>
        <v>0</v>
      </c>
      <c r="M88" s="207"/>
      <c r="N88" s="204">
        <f>N87-N86</f>
        <v>525000</v>
      </c>
      <c r="O88" s="205"/>
    </row>
    <row r="89" spans="1:15" ht="17.25" customHeight="1" thickTop="1">
      <c r="A89" s="209" t="s">
        <v>44</v>
      </c>
      <c r="B89" s="210"/>
      <c r="C89" s="186" t="s">
        <v>45</v>
      </c>
      <c r="D89" s="188"/>
      <c r="E89" s="186" t="s">
        <v>48</v>
      </c>
      <c r="F89" s="188"/>
      <c r="G89" s="45" t="s">
        <v>9</v>
      </c>
      <c r="H89" s="239">
        <v>0</v>
      </c>
      <c r="I89" s="240"/>
      <c r="J89" s="239">
        <v>0</v>
      </c>
      <c r="K89" s="240"/>
      <c r="L89" s="239">
        <v>0</v>
      </c>
      <c r="M89" s="240"/>
      <c r="N89" s="236">
        <f>SUM(H89:M89)</f>
        <v>0</v>
      </c>
      <c r="O89" s="237"/>
    </row>
    <row r="90" spans="1:15" ht="17.25" customHeight="1">
      <c r="A90" s="26"/>
      <c r="B90" s="62"/>
      <c r="C90" s="54"/>
      <c r="D90" s="53"/>
      <c r="E90" s="55"/>
      <c r="F90" s="53"/>
      <c r="G90" s="29" t="s">
        <v>10</v>
      </c>
      <c r="H90" s="176">
        <v>0</v>
      </c>
      <c r="I90" s="180"/>
      <c r="J90" s="176">
        <v>0</v>
      </c>
      <c r="K90" s="180"/>
      <c r="L90" s="176">
        <v>0</v>
      </c>
      <c r="M90" s="180"/>
      <c r="N90" s="199">
        <f>SUM(H90:M90)</f>
        <v>0</v>
      </c>
      <c r="O90" s="200"/>
    </row>
    <row r="91" spans="1:15" ht="17.25" customHeight="1">
      <c r="A91" s="26"/>
      <c r="B91" s="62"/>
      <c r="C91" s="54"/>
      <c r="D91" s="53"/>
      <c r="E91" s="55"/>
      <c r="F91" s="53"/>
      <c r="G91" s="29" t="s">
        <v>11</v>
      </c>
      <c r="H91" s="178">
        <f>H90-H89</f>
        <v>0</v>
      </c>
      <c r="I91" s="249"/>
      <c r="J91" s="176">
        <f>J90-J89</f>
        <v>0</v>
      </c>
      <c r="K91" s="177"/>
      <c r="L91" s="176">
        <f>L90-L89</f>
        <v>0</v>
      </c>
      <c r="M91" s="177"/>
      <c r="N91" s="181">
        <f>N90-N89</f>
        <v>0</v>
      </c>
      <c r="O91" s="182"/>
    </row>
    <row r="92" spans="1:15" ht="17.25" customHeight="1">
      <c r="A92" s="26"/>
      <c r="B92" s="62"/>
      <c r="C92" s="54"/>
      <c r="D92" s="53"/>
      <c r="E92" s="183" t="s">
        <v>49</v>
      </c>
      <c r="F92" s="185"/>
      <c r="G92" s="29" t="s">
        <v>9</v>
      </c>
      <c r="H92" s="176">
        <v>0</v>
      </c>
      <c r="I92" s="180"/>
      <c r="J92" s="176">
        <v>0</v>
      </c>
      <c r="K92" s="180"/>
      <c r="L92" s="176">
        <v>0</v>
      </c>
      <c r="M92" s="180"/>
      <c r="N92" s="199">
        <f>SUM(H92:M92)</f>
        <v>0</v>
      </c>
      <c r="O92" s="200"/>
    </row>
    <row r="93" spans="1:15" ht="17.25" customHeight="1">
      <c r="A93" s="26"/>
      <c r="B93" s="62"/>
      <c r="C93" s="54"/>
      <c r="D93" s="53"/>
      <c r="E93" s="55"/>
      <c r="F93" s="53"/>
      <c r="G93" s="29" t="s">
        <v>10</v>
      </c>
      <c r="H93" s="176">
        <v>0</v>
      </c>
      <c r="I93" s="180"/>
      <c r="J93" s="176">
        <v>0</v>
      </c>
      <c r="K93" s="180"/>
      <c r="L93" s="176">
        <v>341497</v>
      </c>
      <c r="M93" s="180"/>
      <c r="N93" s="199">
        <f>SUM(H93:M93)</f>
        <v>341497</v>
      </c>
      <c r="O93" s="200"/>
    </row>
    <row r="94" spans="1:15" ht="17.25" customHeight="1">
      <c r="A94" s="26"/>
      <c r="B94" s="62"/>
      <c r="C94" s="56"/>
      <c r="D94" s="57"/>
      <c r="E94" s="55"/>
      <c r="F94" s="53"/>
      <c r="G94" s="29" t="s">
        <v>11</v>
      </c>
      <c r="H94" s="176">
        <f>H93-H92</f>
        <v>0</v>
      </c>
      <c r="I94" s="180"/>
      <c r="J94" s="176">
        <f>J93-J92</f>
        <v>0</v>
      </c>
      <c r="K94" s="180"/>
      <c r="L94" s="178">
        <f>L93-L92</f>
        <v>341497</v>
      </c>
      <c r="M94" s="179"/>
      <c r="N94" s="181">
        <f>N93-N92</f>
        <v>341497</v>
      </c>
      <c r="O94" s="182"/>
    </row>
    <row r="95" spans="1:15" ht="17.25" customHeight="1">
      <c r="A95" s="26"/>
      <c r="B95" s="27"/>
      <c r="C95" s="183" t="s">
        <v>13</v>
      </c>
      <c r="D95" s="184"/>
      <c r="E95" s="184"/>
      <c r="F95" s="185"/>
      <c r="G95" s="45" t="s">
        <v>9</v>
      </c>
      <c r="H95" s="176">
        <f>H89+H92</f>
        <v>0</v>
      </c>
      <c r="I95" s="180"/>
      <c r="J95" s="176">
        <f>J89+J92</f>
        <v>0</v>
      </c>
      <c r="K95" s="180"/>
      <c r="L95" s="176">
        <f>L89+L92</f>
        <v>0</v>
      </c>
      <c r="M95" s="180"/>
      <c r="N95" s="176">
        <f>N89+N92</f>
        <v>0</v>
      </c>
      <c r="O95" s="202"/>
    </row>
    <row r="96" spans="1:15" ht="17.25" customHeight="1">
      <c r="A96" s="26"/>
      <c r="B96" s="27"/>
      <c r="C96" s="186"/>
      <c r="D96" s="187"/>
      <c r="E96" s="187"/>
      <c r="F96" s="188"/>
      <c r="G96" s="29" t="s">
        <v>10</v>
      </c>
      <c r="H96" s="176">
        <f>H90+H93</f>
        <v>0</v>
      </c>
      <c r="I96" s="180"/>
      <c r="J96" s="176">
        <f>J90+J93</f>
        <v>0</v>
      </c>
      <c r="K96" s="180"/>
      <c r="L96" s="176">
        <f>L90+L93</f>
        <v>341497</v>
      </c>
      <c r="M96" s="180"/>
      <c r="N96" s="176">
        <f>N90+N93</f>
        <v>341497</v>
      </c>
      <c r="O96" s="202"/>
    </row>
    <row r="97" spans="1:15" ht="17.25" customHeight="1">
      <c r="A97" s="35"/>
      <c r="B97" s="33"/>
      <c r="C97" s="216"/>
      <c r="D97" s="252"/>
      <c r="E97" s="252"/>
      <c r="F97" s="217"/>
      <c r="G97" s="29" t="s">
        <v>11</v>
      </c>
      <c r="H97" s="178">
        <f>H96-H95</f>
        <v>0</v>
      </c>
      <c r="I97" s="179"/>
      <c r="J97" s="176">
        <f>J96-J95</f>
        <v>0</v>
      </c>
      <c r="K97" s="180"/>
      <c r="L97" s="178">
        <f>L96-L95</f>
        <v>341497</v>
      </c>
      <c r="M97" s="179"/>
      <c r="N97" s="178">
        <f>N96-N95</f>
        <v>341497</v>
      </c>
      <c r="O97" s="203"/>
    </row>
    <row r="98" spans="1:15" ht="17.25" customHeight="1">
      <c r="A98" s="254" t="s">
        <v>26</v>
      </c>
      <c r="B98" s="184"/>
      <c r="C98" s="184"/>
      <c r="D98" s="184"/>
      <c r="E98" s="184"/>
      <c r="F98" s="185"/>
      <c r="G98" s="45" t="s">
        <v>9</v>
      </c>
      <c r="H98" s="198">
        <f>H19+H25+H46+H53+H71+H86+H95</f>
        <v>183912000</v>
      </c>
      <c r="I98" s="219"/>
      <c r="J98" s="198">
        <f>J19+J25+J46+J53+J71+J86+J95</f>
        <v>312000</v>
      </c>
      <c r="K98" s="219"/>
      <c r="L98" s="198">
        <f>L19+L25+L46+L53+L71+L86+L95</f>
        <v>0</v>
      </c>
      <c r="M98" s="219"/>
      <c r="N98" s="198">
        <f>SUM(H98:M98)</f>
        <v>184224000</v>
      </c>
      <c r="O98" s="238"/>
    </row>
    <row r="99" spans="1:15" ht="17.25" customHeight="1">
      <c r="A99" s="218"/>
      <c r="B99" s="187"/>
      <c r="C99" s="187"/>
      <c r="D99" s="187"/>
      <c r="E99" s="187"/>
      <c r="F99" s="188"/>
      <c r="G99" s="29" t="s">
        <v>10</v>
      </c>
      <c r="H99" s="198">
        <f>H20+H26+H47+H54+H72+H81+H87+H96</f>
        <v>183912000</v>
      </c>
      <c r="I99" s="219"/>
      <c r="J99" s="198">
        <f>J20+J26+J47+J54+J72+J81+J87+J96</f>
        <v>1682065</v>
      </c>
      <c r="K99" s="219"/>
      <c r="L99" s="198">
        <f>L20+L26+L47+L54+L72+L81+L87+L96</f>
        <v>341497</v>
      </c>
      <c r="M99" s="219"/>
      <c r="N99" s="198">
        <f>SUM(H99:M99)</f>
        <v>185935562</v>
      </c>
      <c r="O99" s="238"/>
    </row>
    <row r="100" spans="1:15" ht="17.25" customHeight="1" thickBot="1">
      <c r="A100" s="255"/>
      <c r="B100" s="190"/>
      <c r="C100" s="190"/>
      <c r="D100" s="190"/>
      <c r="E100" s="190"/>
      <c r="F100" s="191"/>
      <c r="G100" s="47" t="s">
        <v>11</v>
      </c>
      <c r="H100" s="250">
        <f>H99-H98</f>
        <v>0</v>
      </c>
      <c r="I100" s="251"/>
      <c r="J100" s="234">
        <f>J99-J98</f>
        <v>1370065</v>
      </c>
      <c r="K100" s="235"/>
      <c r="L100" s="234">
        <f>L99-L98</f>
        <v>341497</v>
      </c>
      <c r="M100" s="235"/>
      <c r="N100" s="234">
        <f>N99-N98</f>
        <v>1711562</v>
      </c>
      <c r="O100" s="311"/>
    </row>
  </sheetData>
  <sheetProtection/>
  <mergeCells count="466">
    <mergeCell ref="E40:F40"/>
    <mergeCell ref="H40:I40"/>
    <mergeCell ref="J40:K40"/>
    <mergeCell ref="L40:M40"/>
    <mergeCell ref="N40:O40"/>
    <mergeCell ref="H41:I41"/>
    <mergeCell ref="N41:O41"/>
    <mergeCell ref="L41:M41"/>
    <mergeCell ref="H80:I80"/>
    <mergeCell ref="H81:I81"/>
    <mergeCell ref="H82:I82"/>
    <mergeCell ref="J80:K80"/>
    <mergeCell ref="J81:K81"/>
    <mergeCell ref="J82:K82"/>
    <mergeCell ref="L74:M74"/>
    <mergeCell ref="H42:I42"/>
    <mergeCell ref="J42:K42"/>
    <mergeCell ref="L75:M75"/>
    <mergeCell ref="L76:M76"/>
    <mergeCell ref="L80:M80"/>
    <mergeCell ref="J74:K74"/>
    <mergeCell ref="J75:K75"/>
    <mergeCell ref="J76:K76"/>
    <mergeCell ref="H71:I71"/>
    <mergeCell ref="L81:M81"/>
    <mergeCell ref="L82:M82"/>
    <mergeCell ref="C80:F82"/>
    <mergeCell ref="E77:F77"/>
    <mergeCell ref="H77:I77"/>
    <mergeCell ref="H78:I78"/>
    <mergeCell ref="H79:I79"/>
    <mergeCell ref="J77:K77"/>
    <mergeCell ref="J78:K78"/>
    <mergeCell ref="J79:K79"/>
    <mergeCell ref="N74:O74"/>
    <mergeCell ref="N75:O75"/>
    <mergeCell ref="N76:O76"/>
    <mergeCell ref="N80:O80"/>
    <mergeCell ref="N81:O81"/>
    <mergeCell ref="N82:O82"/>
    <mergeCell ref="N77:O77"/>
    <mergeCell ref="N78:O78"/>
    <mergeCell ref="N79:O79"/>
    <mergeCell ref="A74:B74"/>
    <mergeCell ref="H74:I74"/>
    <mergeCell ref="H75:I75"/>
    <mergeCell ref="H76:I76"/>
    <mergeCell ref="C74:D74"/>
    <mergeCell ref="E74:F74"/>
    <mergeCell ref="N46:O46"/>
    <mergeCell ref="N47:O47"/>
    <mergeCell ref="N48:O48"/>
    <mergeCell ref="C46:F48"/>
    <mergeCell ref="H46:I46"/>
    <mergeCell ref="H47:I47"/>
    <mergeCell ref="H48:I48"/>
    <mergeCell ref="J46:K46"/>
    <mergeCell ref="J47:K47"/>
    <mergeCell ref="J48:K48"/>
    <mergeCell ref="A50:B50"/>
    <mergeCell ref="C50:D50"/>
    <mergeCell ref="N2:O2"/>
    <mergeCell ref="H20:I20"/>
    <mergeCell ref="H49:I49"/>
    <mergeCell ref="H21:I21"/>
    <mergeCell ref="J30:K30"/>
    <mergeCell ref="J29:K29"/>
    <mergeCell ref="N49:O49"/>
    <mergeCell ref="J49:K49"/>
    <mergeCell ref="A28:B28"/>
    <mergeCell ref="A49:B49"/>
    <mergeCell ref="C49:D49"/>
    <mergeCell ref="H28:I28"/>
    <mergeCell ref="C28:D28"/>
    <mergeCell ref="J28:K28"/>
    <mergeCell ref="A31:B31"/>
    <mergeCell ref="A37:B37"/>
    <mergeCell ref="E49:F49"/>
    <mergeCell ref="J45:K45"/>
    <mergeCell ref="N16:O16"/>
    <mergeCell ref="J16:K16"/>
    <mergeCell ref="H16:I16"/>
    <mergeCell ref="H17:I17"/>
    <mergeCell ref="H18:I18"/>
    <mergeCell ref="H19:I19"/>
    <mergeCell ref="N17:O17"/>
    <mergeCell ref="J17:K17"/>
    <mergeCell ref="N19:O19"/>
    <mergeCell ref="N18:O18"/>
    <mergeCell ref="N21:O21"/>
    <mergeCell ref="J20:K20"/>
    <mergeCell ref="J21:K21"/>
    <mergeCell ref="J18:K18"/>
    <mergeCell ref="L19:M19"/>
    <mergeCell ref="L20:M20"/>
    <mergeCell ref="L21:M21"/>
    <mergeCell ref="C31:D31"/>
    <mergeCell ref="E31:F31"/>
    <mergeCell ref="H31:I31"/>
    <mergeCell ref="E29:F29"/>
    <mergeCell ref="E28:F28"/>
    <mergeCell ref="N30:O30"/>
    <mergeCell ref="N28:O28"/>
    <mergeCell ref="H29:I29"/>
    <mergeCell ref="L28:M28"/>
    <mergeCell ref="L29:M29"/>
    <mergeCell ref="N7:O7"/>
    <mergeCell ref="E16:F16"/>
    <mergeCell ref="C19:F21"/>
    <mergeCell ref="H6:I6"/>
    <mergeCell ref="E6:F6"/>
    <mergeCell ref="H10:I10"/>
    <mergeCell ref="E13:F13"/>
    <mergeCell ref="H13:I13"/>
    <mergeCell ref="H11:I11"/>
    <mergeCell ref="H15:I15"/>
    <mergeCell ref="N12:O12"/>
    <mergeCell ref="J6:K6"/>
    <mergeCell ref="E10:F10"/>
    <mergeCell ref="L12:M12"/>
    <mergeCell ref="E7:F7"/>
    <mergeCell ref="N3:O3"/>
    <mergeCell ref="N5:O5"/>
    <mergeCell ref="N4:O4"/>
    <mergeCell ref="N6:O6"/>
    <mergeCell ref="J12:K12"/>
    <mergeCell ref="J14:K14"/>
    <mergeCell ref="J5:K5"/>
    <mergeCell ref="J10:K10"/>
    <mergeCell ref="J11:K11"/>
    <mergeCell ref="A4:B4"/>
    <mergeCell ref="C4:D4"/>
    <mergeCell ref="E4:F4"/>
    <mergeCell ref="H4:I4"/>
    <mergeCell ref="J4:K4"/>
    <mergeCell ref="E5:F5"/>
    <mergeCell ref="N11:O11"/>
    <mergeCell ref="A3:B3"/>
    <mergeCell ref="C3:D3"/>
    <mergeCell ref="E3:F3"/>
    <mergeCell ref="H3:I3"/>
    <mergeCell ref="J3:K3"/>
    <mergeCell ref="H5:I5"/>
    <mergeCell ref="H7:I7"/>
    <mergeCell ref="J7:K7"/>
    <mergeCell ref="L7:M7"/>
    <mergeCell ref="N29:O29"/>
    <mergeCell ref="N13:O13"/>
    <mergeCell ref="N14:O14"/>
    <mergeCell ref="J15:K15"/>
    <mergeCell ref="H14:I14"/>
    <mergeCell ref="J2:K2"/>
    <mergeCell ref="H2:I2"/>
    <mergeCell ref="H12:I12"/>
    <mergeCell ref="N10:O10"/>
    <mergeCell ref="J13:K13"/>
    <mergeCell ref="L33:M33"/>
    <mergeCell ref="N15:O15"/>
    <mergeCell ref="J19:K19"/>
    <mergeCell ref="N20:O20"/>
    <mergeCell ref="E32:F32"/>
    <mergeCell ref="H32:I32"/>
    <mergeCell ref="J32:K32"/>
    <mergeCell ref="N31:O31"/>
    <mergeCell ref="J31:K31"/>
    <mergeCell ref="N32:O32"/>
    <mergeCell ref="L38:M38"/>
    <mergeCell ref="E33:F33"/>
    <mergeCell ref="H33:I33"/>
    <mergeCell ref="J33:K33"/>
    <mergeCell ref="N33:O33"/>
    <mergeCell ref="E30:F30"/>
    <mergeCell ref="H30:I30"/>
    <mergeCell ref="L30:M30"/>
    <mergeCell ref="L31:M31"/>
    <mergeCell ref="L32:M32"/>
    <mergeCell ref="N45:O45"/>
    <mergeCell ref="N37:O37"/>
    <mergeCell ref="H44:I44"/>
    <mergeCell ref="N44:O44"/>
    <mergeCell ref="N38:O38"/>
    <mergeCell ref="N39:O39"/>
    <mergeCell ref="J44:K44"/>
    <mergeCell ref="H45:I45"/>
    <mergeCell ref="L37:M37"/>
    <mergeCell ref="J38:K38"/>
    <mergeCell ref="E43:F43"/>
    <mergeCell ref="H43:I43"/>
    <mergeCell ref="J43:K43"/>
    <mergeCell ref="N43:O43"/>
    <mergeCell ref="H39:I39"/>
    <mergeCell ref="J39:K39"/>
    <mergeCell ref="L39:M39"/>
    <mergeCell ref="L43:M43"/>
    <mergeCell ref="J41:K41"/>
    <mergeCell ref="N42:O42"/>
    <mergeCell ref="H52:I52"/>
    <mergeCell ref="J52:K52"/>
    <mergeCell ref="L50:M50"/>
    <mergeCell ref="L51:M51"/>
    <mergeCell ref="L52:M52"/>
    <mergeCell ref="C37:D37"/>
    <mergeCell ref="E37:F37"/>
    <mergeCell ref="H37:I37"/>
    <mergeCell ref="J37:K37"/>
    <mergeCell ref="H38:I38"/>
    <mergeCell ref="H50:I50"/>
    <mergeCell ref="J50:K50"/>
    <mergeCell ref="E56:F56"/>
    <mergeCell ref="H56:I56"/>
    <mergeCell ref="J56:K56"/>
    <mergeCell ref="N50:O50"/>
    <mergeCell ref="N51:O51"/>
    <mergeCell ref="N52:O52"/>
    <mergeCell ref="H51:I51"/>
    <mergeCell ref="J51:K51"/>
    <mergeCell ref="N72:O72"/>
    <mergeCell ref="N73:O73"/>
    <mergeCell ref="J72:K72"/>
    <mergeCell ref="J60:K60"/>
    <mergeCell ref="N71:O71"/>
    <mergeCell ref="N57:O57"/>
    <mergeCell ref="N59:O59"/>
    <mergeCell ref="N60:O60"/>
    <mergeCell ref="L65:M65"/>
    <mergeCell ref="L63:M63"/>
    <mergeCell ref="E68:F68"/>
    <mergeCell ref="N61:O61"/>
    <mergeCell ref="H63:I63"/>
    <mergeCell ref="J63:K63"/>
    <mergeCell ref="J62:K62"/>
    <mergeCell ref="N62:O62"/>
    <mergeCell ref="N63:O63"/>
    <mergeCell ref="L62:M62"/>
    <mergeCell ref="L64:M64"/>
    <mergeCell ref="N65:O65"/>
    <mergeCell ref="E59:F59"/>
    <mergeCell ref="H59:I59"/>
    <mergeCell ref="J59:K59"/>
    <mergeCell ref="H60:I60"/>
    <mergeCell ref="E65:F65"/>
    <mergeCell ref="H65:I65"/>
    <mergeCell ref="J65:K65"/>
    <mergeCell ref="H64:I64"/>
    <mergeCell ref="H73:I73"/>
    <mergeCell ref="E62:F62"/>
    <mergeCell ref="H62:I62"/>
    <mergeCell ref="H72:I72"/>
    <mergeCell ref="C71:F73"/>
    <mergeCell ref="N58:O58"/>
    <mergeCell ref="N64:O64"/>
    <mergeCell ref="N69:O69"/>
    <mergeCell ref="N70:O70"/>
    <mergeCell ref="N68:O68"/>
    <mergeCell ref="H57:I57"/>
    <mergeCell ref="H70:I70"/>
    <mergeCell ref="J68:K68"/>
    <mergeCell ref="J69:K69"/>
    <mergeCell ref="J70:K70"/>
    <mergeCell ref="J64:K64"/>
    <mergeCell ref="H68:I68"/>
    <mergeCell ref="H69:I69"/>
    <mergeCell ref="H61:I61"/>
    <mergeCell ref="J61:K61"/>
    <mergeCell ref="A1:O1"/>
    <mergeCell ref="H58:I58"/>
    <mergeCell ref="J58:K58"/>
    <mergeCell ref="J57:K57"/>
    <mergeCell ref="A98:F100"/>
    <mergeCell ref="N100:O100"/>
    <mergeCell ref="N98:O98"/>
    <mergeCell ref="J100:K100"/>
    <mergeCell ref="H98:I98"/>
    <mergeCell ref="J98:K98"/>
    <mergeCell ref="H100:I100"/>
    <mergeCell ref="H99:I99"/>
    <mergeCell ref="J99:K99"/>
    <mergeCell ref="A89:B89"/>
    <mergeCell ref="C89:D89"/>
    <mergeCell ref="E89:F89"/>
    <mergeCell ref="E92:F92"/>
    <mergeCell ref="C95:F97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L3:M3"/>
    <mergeCell ref="L4:M4"/>
    <mergeCell ref="L5:M5"/>
    <mergeCell ref="L6:M6"/>
    <mergeCell ref="L10:M10"/>
    <mergeCell ref="L11:M11"/>
    <mergeCell ref="L13:M13"/>
    <mergeCell ref="L14:M14"/>
    <mergeCell ref="L15:M15"/>
    <mergeCell ref="L16:M16"/>
    <mergeCell ref="L17:M17"/>
    <mergeCell ref="L18:M18"/>
    <mergeCell ref="L44:M44"/>
    <mergeCell ref="L45:M45"/>
    <mergeCell ref="L49:M49"/>
    <mergeCell ref="L46:M46"/>
    <mergeCell ref="L47:M47"/>
    <mergeCell ref="L48:M48"/>
    <mergeCell ref="L42:M42"/>
    <mergeCell ref="L71:M71"/>
    <mergeCell ref="L72:M72"/>
    <mergeCell ref="L73:M73"/>
    <mergeCell ref="L56:M56"/>
    <mergeCell ref="L57:M57"/>
    <mergeCell ref="L58:M58"/>
    <mergeCell ref="L59:M59"/>
    <mergeCell ref="L60:M60"/>
    <mergeCell ref="L61:M61"/>
    <mergeCell ref="J89:K89"/>
    <mergeCell ref="J71:K71"/>
    <mergeCell ref="L89:M89"/>
    <mergeCell ref="J73:K73"/>
    <mergeCell ref="N94:O94"/>
    <mergeCell ref="J90:K90"/>
    <mergeCell ref="J91:K91"/>
    <mergeCell ref="J92:K92"/>
    <mergeCell ref="J93:K93"/>
    <mergeCell ref="J94:K94"/>
    <mergeCell ref="L98:M98"/>
    <mergeCell ref="L90:M90"/>
    <mergeCell ref="L91:M91"/>
    <mergeCell ref="L92:M92"/>
    <mergeCell ref="L93:M93"/>
    <mergeCell ref="L94:M94"/>
    <mergeCell ref="J96:K96"/>
    <mergeCell ref="J97:K97"/>
    <mergeCell ref="L95:M95"/>
    <mergeCell ref="L96:M96"/>
    <mergeCell ref="N97:O97"/>
    <mergeCell ref="L97:M97"/>
    <mergeCell ref="J95:K95"/>
    <mergeCell ref="L99:M99"/>
    <mergeCell ref="L100:M100"/>
    <mergeCell ref="N89:O89"/>
    <mergeCell ref="N90:O90"/>
    <mergeCell ref="N91:O91"/>
    <mergeCell ref="N92:O92"/>
    <mergeCell ref="N93:O93"/>
    <mergeCell ref="N99:O99"/>
    <mergeCell ref="N95:O95"/>
    <mergeCell ref="N96:O96"/>
    <mergeCell ref="H8:I8"/>
    <mergeCell ref="J8:K8"/>
    <mergeCell ref="L8:M8"/>
    <mergeCell ref="N8:O8"/>
    <mergeCell ref="E9:F9"/>
    <mergeCell ref="H9:I9"/>
    <mergeCell ref="J9:K9"/>
    <mergeCell ref="L9:M9"/>
    <mergeCell ref="N9:O9"/>
    <mergeCell ref="E8:F8"/>
    <mergeCell ref="H66:I66"/>
    <mergeCell ref="J66:K66"/>
    <mergeCell ref="L66:M66"/>
    <mergeCell ref="N66:O66"/>
    <mergeCell ref="H67:I67"/>
    <mergeCell ref="J67:K67"/>
    <mergeCell ref="L67:M67"/>
    <mergeCell ref="N67:O67"/>
    <mergeCell ref="N34:O34"/>
    <mergeCell ref="E35:F35"/>
    <mergeCell ref="H35:I35"/>
    <mergeCell ref="J35:K35"/>
    <mergeCell ref="L35:M35"/>
    <mergeCell ref="N35:O35"/>
    <mergeCell ref="E34:F34"/>
    <mergeCell ref="H34:I34"/>
    <mergeCell ref="J34:K34"/>
    <mergeCell ref="L34:M34"/>
    <mergeCell ref="H36:I36"/>
    <mergeCell ref="J36:K36"/>
    <mergeCell ref="L36:M36"/>
    <mergeCell ref="N36:O36"/>
    <mergeCell ref="C53:F55"/>
    <mergeCell ref="H53:I53"/>
    <mergeCell ref="J53:K53"/>
    <mergeCell ref="L53:M53"/>
    <mergeCell ref="N53:O53"/>
    <mergeCell ref="E50:F50"/>
    <mergeCell ref="N54:O54"/>
    <mergeCell ref="H55:I55"/>
    <mergeCell ref="J55:K55"/>
    <mergeCell ref="L55:M55"/>
    <mergeCell ref="N55:O55"/>
    <mergeCell ref="N56:O56"/>
    <mergeCell ref="L77:M77"/>
    <mergeCell ref="L78:M78"/>
    <mergeCell ref="L79:M79"/>
    <mergeCell ref="C56:D56"/>
    <mergeCell ref="H54:I54"/>
    <mergeCell ref="J54:K54"/>
    <mergeCell ref="L54:M54"/>
    <mergeCell ref="L68:M68"/>
    <mergeCell ref="L69:M69"/>
    <mergeCell ref="L70:M70"/>
    <mergeCell ref="A83:B83"/>
    <mergeCell ref="C83:D83"/>
    <mergeCell ref="E83:F83"/>
    <mergeCell ref="C86:F88"/>
    <mergeCell ref="C22:D22"/>
    <mergeCell ref="E22:F22"/>
    <mergeCell ref="E24:F24"/>
    <mergeCell ref="E36:F36"/>
    <mergeCell ref="A34:B34"/>
    <mergeCell ref="C34:D34"/>
    <mergeCell ref="H83:I83"/>
    <mergeCell ref="H84:I84"/>
    <mergeCell ref="H85:I85"/>
    <mergeCell ref="H86:I86"/>
    <mergeCell ref="H87:I87"/>
    <mergeCell ref="H88:I88"/>
    <mergeCell ref="J83:K83"/>
    <mergeCell ref="J84:K84"/>
    <mergeCell ref="J85:K85"/>
    <mergeCell ref="J86:K86"/>
    <mergeCell ref="J87:K87"/>
    <mergeCell ref="J88:K88"/>
    <mergeCell ref="L83:M83"/>
    <mergeCell ref="L84:M84"/>
    <mergeCell ref="L85:M85"/>
    <mergeCell ref="L86:M86"/>
    <mergeCell ref="L87:M87"/>
    <mergeCell ref="L88:M88"/>
    <mergeCell ref="N83:O83"/>
    <mergeCell ref="N84:O84"/>
    <mergeCell ref="N85:O85"/>
    <mergeCell ref="N86:O86"/>
    <mergeCell ref="N87:O87"/>
    <mergeCell ref="N88:O88"/>
    <mergeCell ref="H22:I22"/>
    <mergeCell ref="J22:K22"/>
    <mergeCell ref="L22:M22"/>
    <mergeCell ref="N22:O22"/>
    <mergeCell ref="E23:F23"/>
    <mergeCell ref="H23:I23"/>
    <mergeCell ref="J23:K23"/>
    <mergeCell ref="L23:M23"/>
    <mergeCell ref="N23:O23"/>
    <mergeCell ref="H24:I24"/>
    <mergeCell ref="J24:K24"/>
    <mergeCell ref="L24:M24"/>
    <mergeCell ref="N24:O24"/>
    <mergeCell ref="C25:F27"/>
    <mergeCell ref="H25:I25"/>
    <mergeCell ref="H26:I26"/>
    <mergeCell ref="H27:I27"/>
    <mergeCell ref="J25:K25"/>
    <mergeCell ref="J26:K26"/>
    <mergeCell ref="L25:M25"/>
    <mergeCell ref="J27:K27"/>
    <mergeCell ref="L26:M26"/>
    <mergeCell ref="N26:O26"/>
    <mergeCell ref="N25:O25"/>
    <mergeCell ref="N27:O27"/>
    <mergeCell ref="L27:M27"/>
  </mergeCells>
  <printOptions/>
  <pageMargins left="1.61" right="0.3937007874015748" top="0.26" bottom="0.22" header="0.2" footer="0.2"/>
  <pageSetup orientation="landscape" paperSize="9" scale="67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Q20" sqref="Q20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3" customWidth="1"/>
    <col min="8" max="8" width="16.75390625" style="0" customWidth="1"/>
    <col min="9" max="9" width="17.00390625" style="5" customWidth="1"/>
    <col min="10" max="11" width="14.875" style="5" customWidth="1"/>
    <col min="12" max="12" width="18.625" style="0" customWidth="1"/>
  </cols>
  <sheetData>
    <row r="1" spans="1:12" ht="35.25" customHeight="1">
      <c r="A1" s="253" t="s">
        <v>111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ht="17.25" thickBot="1">
      <c r="L2" s="10" t="s">
        <v>27</v>
      </c>
    </row>
    <row r="3" spans="1:12" ht="24.75" customHeight="1" thickBot="1">
      <c r="A3" s="283" t="s">
        <v>52</v>
      </c>
      <c r="B3" s="284"/>
      <c r="C3" s="285" t="s">
        <v>53</v>
      </c>
      <c r="D3" s="284"/>
      <c r="E3" s="285" t="s">
        <v>54</v>
      </c>
      <c r="F3" s="284"/>
      <c r="G3" s="19" t="s">
        <v>55</v>
      </c>
      <c r="H3" s="20" t="s">
        <v>56</v>
      </c>
      <c r="I3" s="21" t="s">
        <v>57</v>
      </c>
      <c r="J3" s="21" t="s">
        <v>58</v>
      </c>
      <c r="K3" s="21" t="s">
        <v>59</v>
      </c>
      <c r="L3" s="22" t="s">
        <v>60</v>
      </c>
    </row>
    <row r="4" spans="1:12" ht="16.5" customHeight="1" thickTop="1">
      <c r="A4" s="218" t="s">
        <v>61</v>
      </c>
      <c r="B4" s="188"/>
      <c r="C4" s="186" t="s">
        <v>61</v>
      </c>
      <c r="D4" s="188"/>
      <c r="E4" s="186" t="s">
        <v>51</v>
      </c>
      <c r="F4" s="188"/>
      <c r="G4" s="23" t="s">
        <v>62</v>
      </c>
      <c r="H4" s="24">
        <v>92706000</v>
      </c>
      <c r="I4" s="24">
        <v>92706000</v>
      </c>
      <c r="J4" s="25">
        <v>0</v>
      </c>
      <c r="K4" s="25">
        <v>0</v>
      </c>
      <c r="L4" s="58">
        <f>SUM(H4:K4)</f>
        <v>185412000</v>
      </c>
    </row>
    <row r="5" spans="1:12" ht="16.5" customHeight="1">
      <c r="A5" s="26"/>
      <c r="B5" s="27"/>
      <c r="C5" s="28"/>
      <c r="D5" s="27"/>
      <c r="E5" s="296"/>
      <c r="F5" s="188"/>
      <c r="G5" s="29" t="s">
        <v>63</v>
      </c>
      <c r="H5" s="30">
        <v>92706000</v>
      </c>
      <c r="I5" s="25">
        <v>92706000</v>
      </c>
      <c r="J5" s="25">
        <v>0</v>
      </c>
      <c r="K5" s="25">
        <v>0</v>
      </c>
      <c r="L5" s="31">
        <f>SUM(H5:K5)</f>
        <v>185412000</v>
      </c>
    </row>
    <row r="6" spans="1:12" ht="16.5" customHeight="1">
      <c r="A6" s="26"/>
      <c r="B6" s="27"/>
      <c r="C6" s="28"/>
      <c r="D6" s="27"/>
      <c r="E6" s="295"/>
      <c r="F6" s="217"/>
      <c r="G6" s="29" t="s">
        <v>64</v>
      </c>
      <c r="H6" s="14">
        <f>H5-H4</f>
        <v>0</v>
      </c>
      <c r="I6" s="14">
        <f>I5-I4</f>
        <v>0</v>
      </c>
      <c r="J6" s="14">
        <f>J5-J4</f>
        <v>0</v>
      </c>
      <c r="K6" s="25">
        <f>K5-K4</f>
        <v>0</v>
      </c>
      <c r="L6" s="15">
        <f>L5-L4</f>
        <v>0</v>
      </c>
    </row>
    <row r="7" spans="1:12" ht="16.5" customHeight="1" hidden="1">
      <c r="A7" s="26"/>
      <c r="B7" s="27"/>
      <c r="C7" s="28"/>
      <c r="D7" s="27"/>
      <c r="E7" s="186" t="s">
        <v>65</v>
      </c>
      <c r="F7" s="188"/>
      <c r="G7" s="29" t="s">
        <v>62</v>
      </c>
      <c r="H7" s="25">
        <v>0</v>
      </c>
      <c r="I7" s="25"/>
      <c r="J7" s="25">
        <v>0</v>
      </c>
      <c r="K7" s="25">
        <v>0</v>
      </c>
      <c r="L7" s="31">
        <f>SUM(H7:K7)</f>
        <v>0</v>
      </c>
    </row>
    <row r="8" spans="1:12" ht="16.5" customHeight="1" hidden="1">
      <c r="A8" s="26"/>
      <c r="B8" s="27"/>
      <c r="C8" s="28"/>
      <c r="D8" s="27"/>
      <c r="E8" s="28"/>
      <c r="F8" s="27"/>
      <c r="G8" s="29" t="s">
        <v>63</v>
      </c>
      <c r="H8" s="25">
        <v>0</v>
      </c>
      <c r="I8" s="25"/>
      <c r="J8" s="14">
        <v>0</v>
      </c>
      <c r="K8" s="25">
        <v>0</v>
      </c>
      <c r="L8" s="31">
        <f>SUM(H8:K8)</f>
        <v>0</v>
      </c>
    </row>
    <row r="9" spans="1:12" ht="16.5" customHeight="1" hidden="1">
      <c r="A9" s="26"/>
      <c r="B9" s="27"/>
      <c r="C9" s="28"/>
      <c r="D9" s="27"/>
      <c r="E9" s="32"/>
      <c r="F9" s="33"/>
      <c r="G9" s="29" t="s">
        <v>64</v>
      </c>
      <c r="H9" s="34">
        <f>H8-H7</f>
        <v>0</v>
      </c>
      <c r="I9" s="14">
        <f>I8-I7</f>
        <v>0</v>
      </c>
      <c r="J9" s="14">
        <f>J8-J7</f>
        <v>0</v>
      </c>
      <c r="K9" s="25">
        <f>K8-K7</f>
        <v>0</v>
      </c>
      <c r="L9" s="15">
        <f>L8-L7</f>
        <v>0</v>
      </c>
    </row>
    <row r="10" spans="1:12" ht="16.5" customHeight="1">
      <c r="A10" s="26"/>
      <c r="B10" s="27"/>
      <c r="C10" s="183" t="s">
        <v>66</v>
      </c>
      <c r="D10" s="184"/>
      <c r="E10" s="184"/>
      <c r="F10" s="185"/>
      <c r="G10" s="29" t="s">
        <v>62</v>
      </c>
      <c r="H10" s="30">
        <f>H4+H7</f>
        <v>92706000</v>
      </c>
      <c r="I10" s="25">
        <f>I4+I7</f>
        <v>92706000</v>
      </c>
      <c r="J10" s="25">
        <f>J4+J7</f>
        <v>0</v>
      </c>
      <c r="K10" s="25">
        <f>K4+K7</f>
        <v>0</v>
      </c>
      <c r="L10" s="31">
        <f>SUM(H10:K10)</f>
        <v>185412000</v>
      </c>
    </row>
    <row r="11" spans="1:12" ht="16.5" customHeight="1">
      <c r="A11" s="26"/>
      <c r="B11" s="27"/>
      <c r="C11" s="186"/>
      <c r="D11" s="187"/>
      <c r="E11" s="187"/>
      <c r="F11" s="188"/>
      <c r="G11" s="29" t="s">
        <v>63</v>
      </c>
      <c r="H11" s="30">
        <f>H5+H8</f>
        <v>92706000</v>
      </c>
      <c r="I11" s="25">
        <f>I5+I8</f>
        <v>92706000</v>
      </c>
      <c r="J11" s="14">
        <v>0</v>
      </c>
      <c r="K11" s="25">
        <v>0</v>
      </c>
      <c r="L11" s="31">
        <f>SUM(H11:K11)</f>
        <v>185412000</v>
      </c>
    </row>
    <row r="12" spans="1:12" ht="16.5" customHeight="1">
      <c r="A12" s="35"/>
      <c r="B12" s="33"/>
      <c r="C12" s="216"/>
      <c r="D12" s="252"/>
      <c r="E12" s="252"/>
      <c r="F12" s="217"/>
      <c r="G12" s="29" t="s">
        <v>64</v>
      </c>
      <c r="H12" s="14">
        <f>H11-H10</f>
        <v>0</v>
      </c>
      <c r="I12" s="14">
        <f>I11-I10</f>
        <v>0</v>
      </c>
      <c r="J12" s="14">
        <f>J11-J10</f>
        <v>0</v>
      </c>
      <c r="K12" s="25">
        <f>K11-K10</f>
        <v>0</v>
      </c>
      <c r="L12" s="15">
        <f>L11-L10</f>
        <v>0</v>
      </c>
    </row>
    <row r="13" spans="1:12" ht="16.5" customHeight="1">
      <c r="A13" s="254" t="s">
        <v>58</v>
      </c>
      <c r="B13" s="185"/>
      <c r="C13" s="183" t="s">
        <v>58</v>
      </c>
      <c r="D13" s="185"/>
      <c r="E13" s="183" t="s">
        <v>67</v>
      </c>
      <c r="F13" s="185"/>
      <c r="G13" s="29" t="s">
        <v>62</v>
      </c>
      <c r="H13" s="25">
        <v>0</v>
      </c>
      <c r="I13" s="25">
        <v>0</v>
      </c>
      <c r="J13" s="25">
        <v>312000</v>
      </c>
      <c r="K13" s="25">
        <v>0</v>
      </c>
      <c r="L13" s="31">
        <f>SUM(H13:K13)</f>
        <v>312000</v>
      </c>
    </row>
    <row r="14" spans="1:12" ht="16.5" customHeight="1">
      <c r="A14" s="36"/>
      <c r="B14" s="37"/>
      <c r="C14" s="38"/>
      <c r="D14" s="37"/>
      <c r="E14" s="38"/>
      <c r="F14" s="37"/>
      <c r="G14" s="29" t="s">
        <v>63</v>
      </c>
      <c r="H14" s="25">
        <v>0</v>
      </c>
      <c r="I14" s="25">
        <v>0</v>
      </c>
      <c r="J14" s="25">
        <v>1682065</v>
      </c>
      <c r="K14" s="25">
        <v>0</v>
      </c>
      <c r="L14" s="31">
        <f>SUM(H14:K14)</f>
        <v>1682065</v>
      </c>
    </row>
    <row r="15" spans="1:12" ht="16.5" customHeight="1">
      <c r="A15" s="36"/>
      <c r="B15" s="37"/>
      <c r="C15" s="38"/>
      <c r="D15" s="37"/>
      <c r="E15" s="39"/>
      <c r="F15" s="40"/>
      <c r="G15" s="29" t="s">
        <v>64</v>
      </c>
      <c r="H15" s="25">
        <f>H14-H13</f>
        <v>0</v>
      </c>
      <c r="I15" s="14">
        <f>I14-I13</f>
        <v>0</v>
      </c>
      <c r="J15" s="113">
        <f>J14-J13</f>
        <v>1370065</v>
      </c>
      <c r="K15" s="25">
        <f>K14-K13</f>
        <v>0</v>
      </c>
      <c r="L15" s="42">
        <f>L14-L13</f>
        <v>1370065</v>
      </c>
    </row>
    <row r="16" spans="1:12" ht="16.5" customHeight="1">
      <c r="A16" s="218"/>
      <c r="B16" s="188"/>
      <c r="C16" s="186"/>
      <c r="D16" s="188"/>
      <c r="E16" s="183" t="s">
        <v>68</v>
      </c>
      <c r="F16" s="185"/>
      <c r="G16" s="29" t="s">
        <v>62</v>
      </c>
      <c r="H16" s="25">
        <v>0</v>
      </c>
      <c r="I16" s="14">
        <v>0</v>
      </c>
      <c r="J16" s="14"/>
      <c r="K16" s="25">
        <v>0</v>
      </c>
      <c r="L16" s="15">
        <f>SUM(H16:K16)</f>
        <v>0</v>
      </c>
    </row>
    <row r="17" spans="1:12" ht="16.5" customHeight="1">
      <c r="A17" s="36"/>
      <c r="B17" s="37"/>
      <c r="C17" s="38"/>
      <c r="D17" s="37"/>
      <c r="E17" s="38"/>
      <c r="F17" s="37"/>
      <c r="G17" s="29" t="s">
        <v>63</v>
      </c>
      <c r="H17" s="25">
        <v>0</v>
      </c>
      <c r="I17" s="14">
        <v>0</v>
      </c>
      <c r="J17" s="14"/>
      <c r="K17" s="25">
        <v>0</v>
      </c>
      <c r="L17" s="15">
        <f>SUM(H17:K17)</f>
        <v>0</v>
      </c>
    </row>
    <row r="18" spans="1:12" ht="16.5" customHeight="1">
      <c r="A18" s="36"/>
      <c r="B18" s="37"/>
      <c r="C18" s="39"/>
      <c r="D18" s="40"/>
      <c r="E18" s="39"/>
      <c r="F18" s="40"/>
      <c r="G18" s="29" t="s">
        <v>64</v>
      </c>
      <c r="H18" s="25">
        <f>H17-H16</f>
        <v>0</v>
      </c>
      <c r="I18" s="14">
        <f>I17-I16</f>
        <v>0</v>
      </c>
      <c r="J18" s="41">
        <f>J17-J16</f>
        <v>0</v>
      </c>
      <c r="K18" s="25">
        <f>K17-K16</f>
        <v>0</v>
      </c>
      <c r="L18" s="42">
        <f>L17-L16</f>
        <v>0</v>
      </c>
    </row>
    <row r="19" spans="1:12" ht="16.5" customHeight="1">
      <c r="A19" s="36"/>
      <c r="B19" s="37"/>
      <c r="C19" s="303" t="s">
        <v>66</v>
      </c>
      <c r="D19" s="300"/>
      <c r="E19" s="300"/>
      <c r="F19" s="300"/>
      <c r="G19" s="29" t="s">
        <v>62</v>
      </c>
      <c r="H19" s="25">
        <f aca="true" t="shared" si="0" ref="H19:K20">H13+H16</f>
        <v>0</v>
      </c>
      <c r="I19" s="25">
        <f t="shared" si="0"/>
        <v>0</v>
      </c>
      <c r="J19" s="25">
        <f t="shared" si="0"/>
        <v>312000</v>
      </c>
      <c r="K19" s="25">
        <f t="shared" si="0"/>
        <v>0</v>
      </c>
      <c r="L19" s="15">
        <f>SUM(H19:K19)</f>
        <v>312000</v>
      </c>
    </row>
    <row r="20" spans="1:12" ht="16.5" customHeight="1">
      <c r="A20" s="36"/>
      <c r="B20" s="37"/>
      <c r="C20" s="300"/>
      <c r="D20" s="300"/>
      <c r="E20" s="300"/>
      <c r="F20" s="300"/>
      <c r="G20" s="29" t="s">
        <v>63</v>
      </c>
      <c r="H20" s="25">
        <f t="shared" si="0"/>
        <v>0</v>
      </c>
      <c r="I20" s="25">
        <f t="shared" si="0"/>
        <v>0</v>
      </c>
      <c r="J20" s="25">
        <f t="shared" si="0"/>
        <v>1682065</v>
      </c>
      <c r="K20" s="25">
        <f t="shared" si="0"/>
        <v>0</v>
      </c>
      <c r="L20" s="15">
        <f>SUM(H20:K20)</f>
        <v>1682065</v>
      </c>
    </row>
    <row r="21" spans="1:12" ht="16.5" customHeight="1">
      <c r="A21" s="36"/>
      <c r="B21" s="37"/>
      <c r="C21" s="304"/>
      <c r="D21" s="304"/>
      <c r="E21" s="304"/>
      <c r="F21" s="304"/>
      <c r="G21" s="43" t="s">
        <v>64</v>
      </c>
      <c r="H21" s="34">
        <f>H20-H19</f>
        <v>0</v>
      </c>
      <c r="I21" s="34">
        <f>I20-I19</f>
        <v>0</v>
      </c>
      <c r="J21" s="114">
        <f>J20-J19</f>
        <v>1370065</v>
      </c>
      <c r="K21" s="34">
        <f>K20-K19</f>
        <v>0</v>
      </c>
      <c r="L21" s="306">
        <f>L20-L19</f>
        <v>1370065</v>
      </c>
    </row>
    <row r="22" spans="1:12" s="2" customFormat="1" ht="16.5" customHeight="1">
      <c r="A22" s="254" t="s">
        <v>69</v>
      </c>
      <c r="B22" s="185"/>
      <c r="C22" s="183" t="s">
        <v>59</v>
      </c>
      <c r="D22" s="185"/>
      <c r="E22" s="183" t="s">
        <v>70</v>
      </c>
      <c r="F22" s="185"/>
      <c r="G22" s="29" t="s">
        <v>62</v>
      </c>
      <c r="H22" s="25">
        <v>0</v>
      </c>
      <c r="I22" s="25">
        <v>0</v>
      </c>
      <c r="J22" s="25">
        <v>0</v>
      </c>
      <c r="K22" s="25">
        <v>0</v>
      </c>
      <c r="L22" s="15">
        <f>SUM(H22:K22)</f>
        <v>0</v>
      </c>
    </row>
    <row r="23" spans="1:12" s="2" customFormat="1" ht="16.5" customHeight="1">
      <c r="A23" s="36"/>
      <c r="B23" s="37"/>
      <c r="C23" s="38"/>
      <c r="D23" s="37"/>
      <c r="E23" s="38"/>
      <c r="F23" s="37"/>
      <c r="G23" s="29" t="s">
        <v>63</v>
      </c>
      <c r="H23" s="25">
        <v>0</v>
      </c>
      <c r="I23" s="25">
        <v>0</v>
      </c>
      <c r="J23" s="25">
        <v>0</v>
      </c>
      <c r="K23" s="44">
        <v>341497</v>
      </c>
      <c r="L23" s="15">
        <f>SUM(H23:K23)</f>
        <v>341497</v>
      </c>
    </row>
    <row r="24" spans="1:12" s="2" customFormat="1" ht="16.5" customHeight="1">
      <c r="A24" s="36"/>
      <c r="B24" s="37"/>
      <c r="C24" s="38"/>
      <c r="D24" s="37"/>
      <c r="E24" s="39"/>
      <c r="F24" s="40"/>
      <c r="G24" s="43" t="s">
        <v>64</v>
      </c>
      <c r="H24" s="25">
        <f>H23-H22</f>
        <v>0</v>
      </c>
      <c r="I24" s="25">
        <f>I23-I22</f>
        <v>0</v>
      </c>
      <c r="J24" s="25">
        <f>J23-J22</f>
        <v>0</v>
      </c>
      <c r="K24" s="51">
        <f>K23</f>
        <v>341497</v>
      </c>
      <c r="L24" s="42">
        <f>L23-L22</f>
        <v>341497</v>
      </c>
    </row>
    <row r="25" spans="1:12" s="2" customFormat="1" ht="16.5" customHeight="1">
      <c r="A25" s="26"/>
      <c r="B25" s="27"/>
      <c r="C25" s="183" t="s">
        <v>66</v>
      </c>
      <c r="D25" s="184"/>
      <c r="E25" s="184"/>
      <c r="F25" s="185"/>
      <c r="G25" s="29" t="s">
        <v>62</v>
      </c>
      <c r="H25" s="25">
        <f aca="true" t="shared" si="1" ref="H25:K27">H22</f>
        <v>0</v>
      </c>
      <c r="I25" s="25">
        <f t="shared" si="1"/>
        <v>0</v>
      </c>
      <c r="J25" s="25">
        <f t="shared" si="1"/>
        <v>0</v>
      </c>
      <c r="K25" s="25">
        <f t="shared" si="1"/>
        <v>0</v>
      </c>
      <c r="L25" s="15">
        <f>SUM(H25:K25)</f>
        <v>0</v>
      </c>
    </row>
    <row r="26" spans="1:12" s="2" customFormat="1" ht="16.5" customHeight="1">
      <c r="A26" s="26"/>
      <c r="B26" s="27"/>
      <c r="C26" s="186"/>
      <c r="D26" s="187"/>
      <c r="E26" s="187"/>
      <c r="F26" s="188"/>
      <c r="G26" s="29" t="s">
        <v>63</v>
      </c>
      <c r="H26" s="25">
        <f t="shared" si="1"/>
        <v>0</v>
      </c>
      <c r="I26" s="25">
        <f t="shared" si="1"/>
        <v>0</v>
      </c>
      <c r="J26" s="25">
        <f t="shared" si="1"/>
        <v>0</v>
      </c>
      <c r="K26" s="44">
        <f t="shared" si="1"/>
        <v>341497</v>
      </c>
      <c r="L26" s="15">
        <f>SUM(H26:K26)</f>
        <v>341497</v>
      </c>
    </row>
    <row r="27" spans="1:12" s="2" customFormat="1" ht="16.5" customHeight="1">
      <c r="A27" s="35"/>
      <c r="B27" s="33"/>
      <c r="C27" s="216"/>
      <c r="D27" s="252"/>
      <c r="E27" s="252"/>
      <c r="F27" s="217"/>
      <c r="G27" s="29" t="s">
        <v>64</v>
      </c>
      <c r="H27" s="25">
        <f t="shared" si="1"/>
        <v>0</v>
      </c>
      <c r="I27" s="25">
        <f t="shared" si="1"/>
        <v>0</v>
      </c>
      <c r="J27" s="25">
        <f t="shared" si="1"/>
        <v>0</v>
      </c>
      <c r="K27" s="51">
        <f t="shared" si="1"/>
        <v>341497</v>
      </c>
      <c r="L27" s="42">
        <f>L26-L25</f>
        <v>341497</v>
      </c>
    </row>
    <row r="28" spans="1:13" ht="16.5" customHeight="1">
      <c r="A28" s="297" t="s">
        <v>71</v>
      </c>
      <c r="B28" s="298"/>
      <c r="C28" s="298"/>
      <c r="D28" s="298"/>
      <c r="E28" s="298"/>
      <c r="F28" s="298"/>
      <c r="G28" s="45" t="s">
        <v>62</v>
      </c>
      <c r="H28" s="44">
        <f aca="true" t="shared" si="2" ref="H28:K29">H10+H19+H25</f>
        <v>92706000</v>
      </c>
      <c r="I28" s="44">
        <f t="shared" si="2"/>
        <v>92706000</v>
      </c>
      <c r="J28" s="44">
        <f t="shared" si="2"/>
        <v>312000</v>
      </c>
      <c r="K28" s="44">
        <f t="shared" si="2"/>
        <v>0</v>
      </c>
      <c r="L28" s="46">
        <f>SUM(H28:K28)</f>
        <v>185724000</v>
      </c>
      <c r="M28" s="1"/>
    </row>
    <row r="29" spans="1:12" ht="16.5" customHeight="1">
      <c r="A29" s="299"/>
      <c r="B29" s="300"/>
      <c r="C29" s="300"/>
      <c r="D29" s="300"/>
      <c r="E29" s="300"/>
      <c r="F29" s="300"/>
      <c r="G29" s="29" t="s">
        <v>63</v>
      </c>
      <c r="H29" s="25">
        <f t="shared" si="2"/>
        <v>92706000</v>
      </c>
      <c r="I29" s="25">
        <f t="shared" si="2"/>
        <v>92706000</v>
      </c>
      <c r="J29" s="25">
        <f t="shared" si="2"/>
        <v>1682065</v>
      </c>
      <c r="K29" s="25">
        <f t="shared" si="2"/>
        <v>341497</v>
      </c>
      <c r="L29" s="31">
        <f>SUM(H29:K29)</f>
        <v>187435562</v>
      </c>
    </row>
    <row r="30" spans="1:12" ht="16.5" customHeight="1" thickBot="1">
      <c r="A30" s="301"/>
      <c r="B30" s="302"/>
      <c r="C30" s="302"/>
      <c r="D30" s="302"/>
      <c r="E30" s="302"/>
      <c r="F30" s="302"/>
      <c r="G30" s="47" t="s">
        <v>64</v>
      </c>
      <c r="H30" s="50">
        <f>H29-H28</f>
        <v>0</v>
      </c>
      <c r="I30" s="50">
        <f>I29-I28</f>
        <v>0</v>
      </c>
      <c r="J30" s="115">
        <f>J29-J28</f>
        <v>1370065</v>
      </c>
      <c r="K30" s="48">
        <f>K27</f>
        <v>341497</v>
      </c>
      <c r="L30" s="305">
        <f>L29-L28</f>
        <v>1711562</v>
      </c>
    </row>
    <row r="31" ht="18.75" customHeight="1"/>
    <row r="32" ht="18.75" customHeight="1"/>
    <row r="33" ht="18.75" customHeight="1"/>
    <row r="34" ht="18.75" customHeight="1"/>
    <row r="35" ht="18.75" customHeight="1"/>
    <row r="36" ht="24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21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</sheetData>
  <sheetProtection/>
  <mergeCells count="23">
    <mergeCell ref="A16:B16"/>
    <mergeCell ref="C16:D16"/>
    <mergeCell ref="E16:F16"/>
    <mergeCell ref="A28:F30"/>
    <mergeCell ref="C19:F21"/>
    <mergeCell ref="C25:F27"/>
    <mergeCell ref="A22:B22"/>
    <mergeCell ref="C22:D22"/>
    <mergeCell ref="E22:F22"/>
    <mergeCell ref="A4:B4"/>
    <mergeCell ref="C4:D4"/>
    <mergeCell ref="E4:F4"/>
    <mergeCell ref="E5:F5"/>
    <mergeCell ref="A1:L1"/>
    <mergeCell ref="A3:B3"/>
    <mergeCell ref="C3:D3"/>
    <mergeCell ref="E3:F3"/>
    <mergeCell ref="A13:B13"/>
    <mergeCell ref="C13:D13"/>
    <mergeCell ref="E13:F13"/>
    <mergeCell ref="E6:F6"/>
    <mergeCell ref="E7:F7"/>
    <mergeCell ref="C10:F12"/>
  </mergeCells>
  <printOptions horizontalCentered="1" verticalCentered="1"/>
  <pageMargins left="0.3937007874015748" right="0.3937007874015748" top="0.15748031496062992" bottom="0.31496062992125984" header="0.11811023622047245" footer="0.31496062992125984"/>
  <pageSetup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New</cp:lastModifiedBy>
  <cp:lastPrinted>2020-03-19T04:21:12Z</cp:lastPrinted>
  <dcterms:created xsi:type="dcterms:W3CDTF">2009-01-19T02:10:28Z</dcterms:created>
  <dcterms:modified xsi:type="dcterms:W3CDTF">2020-03-19T04:23:49Z</dcterms:modified>
  <cp:category/>
  <cp:version/>
  <cp:contentType/>
  <cp:contentStatus/>
</cp:coreProperties>
</file>