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45" activeTab="1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'세입결산서2'!$A$1:$L$33</definedName>
    <definedName name="_xlnm.Print_Area" localSheetId="1">'세출결산서1'!$A$1:$O$106</definedName>
  </definedNames>
  <calcPr fullCalcOnLoad="1"/>
</workbook>
</file>

<file path=xl/sharedStrings.xml><?xml version="1.0" encoding="utf-8"?>
<sst xmlns="http://schemas.openxmlformats.org/spreadsheetml/2006/main" count="275" uniqueCount="119">
  <si>
    <t>계</t>
  </si>
  <si>
    <t>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</si>
  <si>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</si>
  <si>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</si>
  <si>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</si>
  <si>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</si>
  <si>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</si>
  <si>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</si>
  <si>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</si>
  <si>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</si>
  <si>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</si>
  <si>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</si>
  <si>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</si>
  <si>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</si>
  <si>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관  항  목</t>
  </si>
  <si>
    <t>관 항 목</t>
  </si>
  <si>
    <t>예산(A)</t>
  </si>
  <si>
    <t>결산(B)</t>
  </si>
  <si>
    <t>금 액</t>
  </si>
  <si>
    <t>총             계</t>
  </si>
  <si>
    <t>보
조
금
수
입</t>
  </si>
  <si>
    <t>소계</t>
  </si>
  <si>
    <t>보조금수입</t>
  </si>
  <si>
    <t>인건비</t>
  </si>
  <si>
    <t>총 계</t>
  </si>
  <si>
    <t>(단위 : 원)</t>
  </si>
  <si>
    <t>증  감(B)-(A)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</si>
  <si>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</si>
  <si>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시설종사자수당</t>
  </si>
  <si>
    <t>자부담</t>
  </si>
  <si>
    <t>공공요금</t>
  </si>
  <si>
    <t>차량비</t>
  </si>
  <si>
    <t>사회보험료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</si>
  <si>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</si>
  <si>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</si>
  <si>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치유프로그램비</t>
  </si>
  <si>
    <t>가족상담비</t>
  </si>
  <si>
    <t>제세공과금</t>
  </si>
  <si>
    <t>운영비</t>
  </si>
  <si>
    <t>기타</t>
  </si>
  <si>
    <t>반납</t>
  </si>
  <si>
    <t>예금이자</t>
  </si>
  <si>
    <t>기타</t>
  </si>
  <si>
    <t>보조금 반납</t>
  </si>
  <si>
    <t>예금이자 반납</t>
  </si>
  <si>
    <t>제수당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</si>
  <si>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</si>
  <si>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</si>
  <si>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</si>
  <si>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</si>
  <si>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</si>
  <si>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</si>
  <si>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</si>
  <si>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</si>
  <si>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</si>
  <si>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</si>
  <si>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</si>
  <si>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</si>
  <si>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</si>
  <si>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</si>
  <si>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합            계</t>
  </si>
  <si>
    <t>법인전입금</t>
  </si>
  <si>
    <t>후원금</t>
  </si>
  <si>
    <t>수익사업</t>
  </si>
  <si>
    <t>예금이자</t>
  </si>
  <si>
    <t>총            계</t>
  </si>
  <si>
    <t>합 계</t>
  </si>
  <si>
    <t>[증감]</t>
  </si>
  <si>
    <t>후원금</t>
  </si>
  <si>
    <t>사무비</t>
  </si>
  <si>
    <t>수용비수수료</t>
  </si>
  <si>
    <t>사업비</t>
  </si>
  <si>
    <t>생계비</t>
  </si>
  <si>
    <t>일반사업비</t>
  </si>
  <si>
    <t>의료법률자문비</t>
  </si>
  <si>
    <t>대외협력사업비</t>
  </si>
  <si>
    <t>역량강화사업</t>
  </si>
  <si>
    <t>국비</t>
  </si>
  <si>
    <t>시비</t>
  </si>
  <si>
    <t>재산조성비</t>
  </si>
  <si>
    <t>시설비</t>
  </si>
  <si>
    <t>자산취득비</t>
  </si>
  <si>
    <t>기타운영비</t>
  </si>
  <si>
    <t>사무비</t>
  </si>
  <si>
    <t>재산조성비</t>
  </si>
  <si>
    <t>기타</t>
  </si>
  <si>
    <t>보조금 반납
(이자 포함)</t>
  </si>
  <si>
    <t>총            계</t>
  </si>
  <si>
    <t>시설비</t>
  </si>
  <si>
    <t>기타</t>
  </si>
  <si>
    <t>재산조성비</t>
  </si>
  <si>
    <t>시설비</t>
  </si>
  <si>
    <t>[예산]</t>
  </si>
  <si>
    <t>[결산]</t>
  </si>
  <si>
    <t>[증감]</t>
  </si>
  <si>
    <t>합 계</t>
  </si>
  <si>
    <t>업무추진비</t>
  </si>
  <si>
    <t>기관운영비</t>
  </si>
  <si>
    <t>업무추진비</t>
  </si>
  <si>
    <t>시보조금</t>
  </si>
  <si>
    <t>복지점수</t>
  </si>
  <si>
    <t>건강검진비</t>
  </si>
  <si>
    <t>복지점수</t>
  </si>
  <si>
    <t>건강검진</t>
  </si>
  <si>
    <t>회의비</t>
  </si>
  <si>
    <t>기타후생경비</t>
  </si>
  <si>
    <t>운영비</t>
  </si>
  <si>
    <t>여비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</si>
  <si>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</si>
  <si>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r>
      <t xml:space="preserve">  2022년 학대피해노인 전용쉼터사업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</si>
  <si>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r>
      <t>2022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</si>
  <si>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r>
      <t>2022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</si>
  <si>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t>급량비</t>
  </si>
  <si>
    <t>자산취득비</t>
  </si>
  <si>
    <t>2022년</t>
  </si>
  <si>
    <t>2022년</t>
  </si>
  <si>
    <t>자          부          담</t>
  </si>
  <si>
    <t>급량비</t>
  </si>
  <si>
    <t>법인전입금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</si>
</sst>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5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9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굴림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theme="1"/>
      <name val="맑은 고딕"/>
      <family val="3"/>
    </font>
    <font>
      <sz val="11"/>
      <color rgb="FF0000FF"/>
      <name val="맑은 고딕"/>
      <family val="3"/>
    </font>
    <font>
      <b/>
      <sz val="9"/>
      <color theme="1"/>
      <name val="맑은 고딕"/>
      <family val="3"/>
    </font>
    <font>
      <sz val="11"/>
      <color rgb="FFFF0000"/>
      <name val="맑은 고딕"/>
      <family val="3"/>
    </font>
    <font>
      <sz val="11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/>
      <right style="medium"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/>
      <top style="thin"/>
      <bottom style="medium"/>
    </border>
    <border>
      <left style="thin"/>
      <right style="thin"/>
      <top style="double"/>
      <bottom/>
    </border>
    <border>
      <left style="double"/>
      <right/>
      <top style="thin"/>
      <bottom/>
    </border>
    <border>
      <left style="double"/>
      <right/>
      <top>
        <color indexed="63"/>
      </top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double"/>
    </border>
    <border>
      <left style="double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41" fontId="5" fillId="0" borderId="11" xfId="48" applyFont="1" applyFill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5" fillId="0" borderId="15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15" fillId="0" borderId="16" xfId="48" applyFont="1" applyBorder="1" applyAlignment="1">
      <alignment horizontal="center" vertical="center"/>
    </xf>
    <xf numFmtId="41" fontId="5" fillId="0" borderId="17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16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1" fontId="0" fillId="0" borderId="28" xfId="48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59" fillId="0" borderId="33" xfId="48" applyFont="1" applyBorder="1" applyAlignment="1">
      <alignment horizontal="center" vertical="center"/>
    </xf>
    <xf numFmtId="41" fontId="15" fillId="0" borderId="34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17" fillId="0" borderId="25" xfId="48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vertical="center"/>
    </xf>
    <xf numFmtId="41" fontId="5" fillId="28" borderId="25" xfId="48" applyFont="1" applyFill="1" applyBorder="1" applyAlignment="1">
      <alignment horizontal="right" vertical="center"/>
    </xf>
    <xf numFmtId="41" fontId="17" fillId="0" borderId="32" xfId="48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vertical="center"/>
    </xf>
    <xf numFmtId="41" fontId="17" fillId="0" borderId="26" xfId="48" applyFont="1" applyBorder="1" applyAlignment="1">
      <alignment horizontal="right" vertical="center"/>
    </xf>
    <xf numFmtId="41" fontId="5" fillId="33" borderId="35" xfId="48" applyFont="1" applyFill="1" applyBorder="1" applyAlignment="1">
      <alignment horizontal="right" vertical="center"/>
    </xf>
    <xf numFmtId="176" fontId="5" fillId="34" borderId="28" xfId="0" applyNumberFormat="1" applyFont="1" applyFill="1" applyBorder="1" applyAlignment="1">
      <alignment horizontal="centerContinuous" vertical="center"/>
    </xf>
    <xf numFmtId="176" fontId="5" fillId="34" borderId="11" xfId="0" applyNumberFormat="1" applyFont="1" applyFill="1" applyBorder="1" applyAlignment="1">
      <alignment horizontal="centerContinuous" vertical="center"/>
    </xf>
    <xf numFmtId="41" fontId="5" fillId="34" borderId="30" xfId="48" applyFont="1" applyFill="1" applyBorder="1" applyAlignment="1">
      <alignment horizontal="right" vertical="center"/>
    </xf>
    <xf numFmtId="41" fontId="5" fillId="34" borderId="17" xfId="48" applyFont="1" applyFill="1" applyBorder="1" applyAlignment="1">
      <alignment horizontal="right" vertical="center"/>
    </xf>
    <xf numFmtId="176" fontId="17" fillId="0" borderId="25" xfId="0" applyNumberFormat="1" applyFont="1" applyBorder="1" applyAlignment="1">
      <alignment horizontal="center" vertical="center"/>
    </xf>
    <xf numFmtId="41" fontId="17" fillId="0" borderId="25" xfId="48" applyFont="1" applyBorder="1" applyAlignment="1">
      <alignment horizontal="right" vertical="center"/>
    </xf>
    <xf numFmtId="41" fontId="17" fillId="0" borderId="25" xfId="48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41" fontId="17" fillId="0" borderId="32" xfId="48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176" fontId="17" fillId="0" borderId="36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" fontId="18" fillId="28" borderId="25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1" fontId="18" fillId="28" borderId="25" xfId="48" applyFont="1" applyFill="1" applyBorder="1" applyAlignment="1">
      <alignment horizontal="right" vertical="center"/>
    </xf>
    <xf numFmtId="41" fontId="16" fillId="0" borderId="25" xfId="48" applyFont="1" applyFill="1" applyBorder="1" applyAlignment="1">
      <alignment horizontal="right" vertical="center"/>
    </xf>
    <xf numFmtId="41" fontId="59" fillId="34" borderId="33" xfId="48" applyFont="1" applyFill="1" applyBorder="1" applyAlignment="1">
      <alignment horizontal="right" vertical="center"/>
    </xf>
    <xf numFmtId="176" fontId="17" fillId="0" borderId="40" xfId="0" applyNumberFormat="1" applyFont="1" applyBorder="1" applyAlignment="1">
      <alignment horizontal="center" vertical="center" wrapText="1"/>
    </xf>
    <xf numFmtId="176" fontId="17" fillId="0" borderId="16" xfId="0" applyNumberFormat="1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41" fontId="60" fillId="0" borderId="34" xfId="48" applyFont="1" applyBorder="1" applyAlignment="1">
      <alignment horizontal="center" vertical="center"/>
    </xf>
    <xf numFmtId="41" fontId="61" fillId="0" borderId="34" xfId="48" applyFont="1" applyBorder="1" applyAlignment="1">
      <alignment horizontal="center" vertical="center"/>
    </xf>
    <xf numFmtId="41" fontId="62" fillId="34" borderId="12" xfId="48" applyFont="1" applyFill="1" applyBorder="1" applyAlignment="1">
      <alignment horizontal="right" vertical="center"/>
    </xf>
    <xf numFmtId="41" fontId="62" fillId="0" borderId="12" xfId="48" applyFont="1" applyBorder="1" applyAlignment="1">
      <alignment horizontal="right" vertical="center"/>
    </xf>
    <xf numFmtId="41" fontId="62" fillId="28" borderId="12" xfId="48" applyFont="1" applyFill="1" applyBorder="1" applyAlignment="1">
      <alignment horizontal="right" vertical="center"/>
    </xf>
    <xf numFmtId="41" fontId="62" fillId="0" borderId="12" xfId="48" applyFont="1" applyFill="1" applyBorder="1" applyAlignment="1">
      <alignment horizontal="right" vertical="center"/>
    </xf>
    <xf numFmtId="41" fontId="60" fillId="0" borderId="22" xfId="48" applyFont="1" applyBorder="1" applyAlignment="1">
      <alignment horizontal="center" vertical="center"/>
    </xf>
    <xf numFmtId="41" fontId="60" fillId="0" borderId="41" xfId="48" applyFont="1" applyBorder="1" applyAlignment="1">
      <alignment horizontal="center" vertical="center"/>
    </xf>
    <xf numFmtId="41" fontId="60" fillId="0" borderId="12" xfId="48" applyFont="1" applyBorder="1" applyAlignment="1">
      <alignment horizontal="center" vertical="center"/>
    </xf>
    <xf numFmtId="41" fontId="60" fillId="0" borderId="28" xfId="48" applyFont="1" applyBorder="1" applyAlignment="1">
      <alignment horizontal="center" vertical="center"/>
    </xf>
    <xf numFmtId="41" fontId="60" fillId="0" borderId="26" xfId="48" applyFont="1" applyBorder="1" applyAlignment="1">
      <alignment horizontal="center" vertical="center"/>
    </xf>
    <xf numFmtId="41" fontId="59" fillId="33" borderId="42" xfId="48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41" fontId="60" fillId="0" borderId="43" xfId="48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41" fontId="60" fillId="0" borderId="0" xfId="48" applyFont="1" applyAlignment="1">
      <alignment vertical="center"/>
    </xf>
    <xf numFmtId="0" fontId="60" fillId="0" borderId="46" xfId="0" applyFont="1" applyBorder="1" applyAlignment="1">
      <alignment vertical="center"/>
    </xf>
    <xf numFmtId="41" fontId="61" fillId="0" borderId="26" xfId="48" applyFont="1" applyBorder="1" applyAlignment="1">
      <alignment horizontal="center" vertical="center"/>
    </xf>
    <xf numFmtId="41" fontId="61" fillId="0" borderId="12" xfId="48" applyFont="1" applyBorder="1" applyAlignment="1">
      <alignment horizontal="center" vertical="center"/>
    </xf>
    <xf numFmtId="41" fontId="63" fillId="0" borderId="16" xfId="48" applyFont="1" applyBorder="1" applyAlignment="1">
      <alignment horizontal="center" vertical="center"/>
    </xf>
    <xf numFmtId="41" fontId="63" fillId="0" borderId="28" xfId="48" applyFont="1" applyBorder="1" applyAlignment="1">
      <alignment horizontal="center" vertical="center"/>
    </xf>
    <xf numFmtId="41" fontId="63" fillId="0" borderId="34" xfId="48" applyFont="1" applyBorder="1" applyAlignment="1">
      <alignment horizontal="center" vertical="center"/>
    </xf>
    <xf numFmtId="41" fontId="63" fillId="0" borderId="12" xfId="48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41" fontId="62" fillId="0" borderId="47" xfId="48" applyFont="1" applyFill="1" applyBorder="1" applyAlignment="1">
      <alignment horizontal="right" vertical="center"/>
    </xf>
    <xf numFmtId="41" fontId="62" fillId="0" borderId="17" xfId="48" applyFont="1" applyBorder="1" applyAlignment="1">
      <alignment horizontal="center" vertical="center"/>
    </xf>
    <xf numFmtId="41" fontId="62" fillId="34" borderId="33" xfId="48" applyFont="1" applyFill="1" applyBorder="1" applyAlignment="1">
      <alignment horizontal="right" vertical="center"/>
    </xf>
    <xf numFmtId="41" fontId="62" fillId="0" borderId="33" xfId="48" applyFont="1" applyBorder="1" applyAlignment="1">
      <alignment horizontal="center" vertical="center"/>
    </xf>
    <xf numFmtId="41" fontId="62" fillId="0" borderId="48" xfId="48" applyFont="1" applyBorder="1" applyAlignment="1">
      <alignment horizontal="right" vertical="center"/>
    </xf>
    <xf numFmtId="176" fontId="17" fillId="0" borderId="49" xfId="0" applyNumberFormat="1" applyFont="1" applyBorder="1" applyAlignment="1">
      <alignment horizontal="center" vertical="center" wrapText="1"/>
    </xf>
    <xf numFmtId="176" fontId="17" fillId="0" borderId="50" xfId="0" applyNumberFormat="1" applyFont="1" applyBorder="1" applyAlignment="1">
      <alignment horizontal="center" vertical="center" wrapText="1"/>
    </xf>
    <xf numFmtId="176" fontId="17" fillId="0" borderId="30" xfId="0" applyNumberFormat="1" applyFont="1" applyBorder="1" applyAlignment="1">
      <alignment horizontal="center" vertical="center" wrapText="1"/>
    </xf>
    <xf numFmtId="176" fontId="17" fillId="0" borderId="40" xfId="0" applyNumberFormat="1" applyFont="1" applyBorder="1" applyAlignment="1">
      <alignment horizontal="center" vertical="center" wrapText="1"/>
    </xf>
    <xf numFmtId="176" fontId="17" fillId="0" borderId="31" xfId="0" applyNumberFormat="1" applyFont="1" applyBorder="1" applyAlignment="1">
      <alignment horizontal="center" vertical="center" wrapText="1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52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horizontal="center" vertical="center"/>
    </xf>
    <xf numFmtId="176" fontId="5" fillId="0" borderId="55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52" xfId="0" applyFont="1" applyFill="1" applyBorder="1" applyAlignment="1">
      <alignment horizontal="center" vertical="center"/>
    </xf>
    <xf numFmtId="176" fontId="17" fillId="0" borderId="30" xfId="0" applyNumberFormat="1" applyFont="1" applyBorder="1" applyAlignment="1">
      <alignment horizontal="center" vertical="center"/>
    </xf>
    <xf numFmtId="176" fontId="17" fillId="0" borderId="31" xfId="0" applyNumberFormat="1" applyFont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28" borderId="57" xfId="0" applyFont="1" applyFill="1" applyBorder="1" applyAlignment="1">
      <alignment horizontal="center" vertical="center"/>
    </xf>
    <xf numFmtId="0" fontId="17" fillId="28" borderId="52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9" fontId="4" fillId="0" borderId="58" xfId="0" applyNumberFormat="1" applyFont="1" applyFill="1" applyBorder="1" applyAlignment="1">
      <alignment horizontal="center" vertical="center"/>
    </xf>
    <xf numFmtId="9" fontId="4" fillId="0" borderId="59" xfId="0" applyNumberFormat="1" applyFont="1" applyFill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horizontal="left" vertical="center"/>
    </xf>
    <xf numFmtId="176" fontId="5" fillId="33" borderId="63" xfId="0" applyNumberFormat="1" applyFont="1" applyFill="1" applyBorder="1" applyAlignment="1">
      <alignment horizontal="center" vertical="center"/>
    </xf>
    <xf numFmtId="176" fontId="5" fillId="33" borderId="64" xfId="0" applyNumberFormat="1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/>
    </xf>
    <xf numFmtId="176" fontId="17" fillId="0" borderId="52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33" borderId="67" xfId="0" applyNumberFormat="1" applyFont="1" applyFill="1" applyBorder="1" applyAlignment="1">
      <alignment horizontal="center" vertical="center"/>
    </xf>
    <xf numFmtId="176" fontId="5" fillId="33" borderId="68" xfId="0" applyNumberFormat="1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176" fontId="17" fillId="0" borderId="16" xfId="0" applyNumberFormat="1" applyFont="1" applyBorder="1" applyAlignment="1">
      <alignment horizontal="center" vertical="center"/>
    </xf>
    <xf numFmtId="176" fontId="17" fillId="0" borderId="52" xfId="0" applyNumberFormat="1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176" fontId="5" fillId="34" borderId="25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1" fontId="60" fillId="0" borderId="73" xfId="48" applyFont="1" applyBorder="1" applyAlignment="1">
      <alignment horizontal="center" vertical="center"/>
    </xf>
    <xf numFmtId="41" fontId="60" fillId="0" borderId="14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1" fontId="60" fillId="0" borderId="16" xfId="48" applyFont="1" applyBorder="1" applyAlignment="1">
      <alignment horizontal="center" vertical="center"/>
    </xf>
    <xf numFmtId="0" fontId="60" fillId="0" borderId="52" xfId="0" applyFont="1" applyBorder="1" applyAlignment="1">
      <alignment vertical="center"/>
    </xf>
    <xf numFmtId="41" fontId="60" fillId="0" borderId="52" xfId="48" applyFont="1" applyBorder="1" applyAlignment="1">
      <alignment horizontal="center" vertical="center"/>
    </xf>
    <xf numFmtId="0" fontId="60" fillId="0" borderId="7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63" fillId="0" borderId="16" xfId="48" applyFont="1" applyBorder="1" applyAlignment="1">
      <alignment horizontal="center" vertical="center"/>
    </xf>
    <xf numFmtId="41" fontId="63" fillId="0" borderId="52" xfId="48" applyFont="1" applyBorder="1" applyAlignment="1">
      <alignment horizontal="center" vertical="center"/>
    </xf>
    <xf numFmtId="41" fontId="63" fillId="0" borderId="16" xfId="48" applyNumberFormat="1" applyFont="1" applyBorder="1" applyAlignment="1">
      <alignment horizontal="center" vertical="center"/>
    </xf>
    <xf numFmtId="41" fontId="63" fillId="0" borderId="75" xfId="48" applyNumberFormat="1" applyFont="1" applyBorder="1" applyAlignment="1">
      <alignment horizontal="center" vertical="center"/>
    </xf>
    <xf numFmtId="41" fontId="60" fillId="0" borderId="16" xfId="48" applyNumberFormat="1" applyFont="1" applyBorder="1" applyAlignment="1">
      <alignment horizontal="center" vertical="center"/>
    </xf>
    <xf numFmtId="41" fontId="60" fillId="0" borderId="75" xfId="48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top"/>
    </xf>
    <xf numFmtId="0" fontId="0" fillId="0" borderId="77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1" fontId="60" fillId="0" borderId="26" xfId="48" applyNumberFormat="1" applyFont="1" applyBorder="1" applyAlignment="1">
      <alignment horizontal="center" vertical="center"/>
    </xf>
    <xf numFmtId="41" fontId="60" fillId="0" borderId="78" xfId="48" applyNumberFormat="1" applyFont="1" applyBorder="1" applyAlignment="1">
      <alignment horizontal="center" vertical="center"/>
    </xf>
    <xf numFmtId="41" fontId="60" fillId="0" borderId="73" xfId="48" applyNumberFormat="1" applyFont="1" applyBorder="1" applyAlignment="1">
      <alignment horizontal="center" vertical="center"/>
    </xf>
    <xf numFmtId="41" fontId="60" fillId="0" borderId="79" xfId="48" applyNumberFormat="1" applyFont="1" applyBorder="1" applyAlignment="1">
      <alignment horizontal="center" vertical="center"/>
    </xf>
    <xf numFmtId="41" fontId="60" fillId="0" borderId="26" xfId="48" applyFont="1" applyBorder="1" applyAlignment="1">
      <alignment horizontal="center" vertical="center"/>
    </xf>
    <xf numFmtId="41" fontId="60" fillId="0" borderId="27" xfId="48" applyFont="1" applyBorder="1" applyAlignment="1">
      <alignment horizontal="center" vertical="center"/>
    </xf>
    <xf numFmtId="0" fontId="63" fillId="0" borderId="52" xfId="0" applyFont="1" applyBorder="1" applyAlignment="1">
      <alignment vertical="center"/>
    </xf>
    <xf numFmtId="41" fontId="63" fillId="0" borderId="28" xfId="48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41" fontId="60" fillId="0" borderId="79" xfId="48" applyFont="1" applyBorder="1" applyAlignment="1">
      <alignment horizontal="center" vertical="center"/>
    </xf>
    <xf numFmtId="41" fontId="60" fillId="0" borderId="22" xfId="48" applyFont="1" applyBorder="1" applyAlignment="1">
      <alignment horizontal="center" vertical="center"/>
    </xf>
    <xf numFmtId="41" fontId="60" fillId="0" borderId="68" xfId="48" applyFont="1" applyBorder="1" applyAlignment="1">
      <alignment horizontal="center" vertical="center"/>
    </xf>
    <xf numFmtId="41" fontId="60" fillId="0" borderId="22" xfId="48" applyNumberFormat="1" applyFont="1" applyBorder="1" applyAlignment="1">
      <alignment horizontal="center" vertical="center"/>
    </xf>
    <xf numFmtId="41" fontId="60" fillId="0" borderId="80" xfId="48" applyNumberFormat="1" applyFont="1" applyBorder="1" applyAlignment="1">
      <alignment horizontal="center" vertical="center"/>
    </xf>
    <xf numFmtId="41" fontId="60" fillId="0" borderId="14" xfId="48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1" fontId="60" fillId="0" borderId="25" xfId="48" applyNumberFormat="1" applyFont="1" applyBorder="1" applyAlignment="1">
      <alignment horizontal="center" vertical="center"/>
    </xf>
    <xf numFmtId="41" fontId="60" fillId="0" borderId="12" xfId="48" applyNumberFormat="1" applyFont="1" applyBorder="1" applyAlignment="1">
      <alignment horizontal="center" vertical="center"/>
    </xf>
    <xf numFmtId="41" fontId="60" fillId="0" borderId="32" xfId="48" applyNumberFormat="1" applyFont="1" applyBorder="1" applyAlignment="1">
      <alignment horizontal="center" vertical="center"/>
    </xf>
    <xf numFmtId="41" fontId="60" fillId="0" borderId="47" xfId="48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1" fontId="60" fillId="0" borderId="25" xfId="48" applyFont="1" applyBorder="1" applyAlignment="1">
      <alignment horizontal="center" vertical="center"/>
    </xf>
    <xf numFmtId="41" fontId="60" fillId="0" borderId="32" xfId="48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41" fontId="60" fillId="0" borderId="34" xfId="48" applyNumberFormat="1" applyFont="1" applyBorder="1" applyAlignment="1">
      <alignment horizontal="center" vertical="center"/>
    </xf>
    <xf numFmtId="41" fontId="60" fillId="0" borderId="72" xfId="48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1" fontId="60" fillId="0" borderId="84" xfId="48" applyFont="1" applyBorder="1" applyAlignment="1">
      <alignment horizontal="center" vertical="center"/>
    </xf>
    <xf numFmtId="41" fontId="60" fillId="0" borderId="18" xfId="48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0" fillId="0" borderId="2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61" fillId="0" borderId="16" xfId="48" applyFont="1" applyBorder="1" applyAlignment="1">
      <alignment horizontal="center" vertical="center"/>
    </xf>
    <xf numFmtId="0" fontId="61" fillId="0" borderId="52" xfId="0" applyFont="1" applyBorder="1" applyAlignment="1">
      <alignment vertical="center"/>
    </xf>
    <xf numFmtId="41" fontId="61" fillId="0" borderId="75" xfId="48" applyFont="1" applyBorder="1" applyAlignment="1">
      <alignment horizontal="center" vertical="center"/>
    </xf>
    <xf numFmtId="41" fontId="60" fillId="0" borderId="34" xfId="48" applyFont="1" applyBorder="1" applyAlignment="1">
      <alignment horizontal="center" vertical="center"/>
    </xf>
    <xf numFmtId="41" fontId="60" fillId="0" borderId="86" xfId="48" applyFont="1" applyBorder="1" applyAlignment="1">
      <alignment horizontal="center" vertical="center"/>
    </xf>
    <xf numFmtId="0" fontId="60" fillId="0" borderId="68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1" fontId="64" fillId="0" borderId="84" xfId="48" applyFont="1" applyBorder="1" applyAlignment="1">
      <alignment horizontal="center" vertical="center"/>
    </xf>
    <xf numFmtId="41" fontId="64" fillId="0" borderId="18" xfId="48" applyFont="1" applyBorder="1" applyAlignment="1">
      <alignment horizontal="center" vertical="center"/>
    </xf>
    <xf numFmtId="41" fontId="60" fillId="0" borderId="43" xfId="48" applyFont="1" applyBorder="1" applyAlignment="1">
      <alignment horizontal="center" vertical="center"/>
    </xf>
    <xf numFmtId="41" fontId="60" fillId="0" borderId="75" xfId="48" applyFont="1" applyBorder="1" applyAlignment="1">
      <alignment horizontal="center" vertical="center"/>
    </xf>
    <xf numFmtId="41" fontId="61" fillId="0" borderId="16" xfId="48" applyNumberFormat="1" applyFont="1" applyBorder="1" applyAlignment="1">
      <alignment horizontal="center" vertical="center"/>
    </xf>
    <xf numFmtId="41" fontId="61" fillId="0" borderId="75" xfId="48" applyNumberFormat="1" applyFont="1" applyBorder="1" applyAlignment="1">
      <alignment horizontal="center" vertical="center"/>
    </xf>
    <xf numFmtId="41" fontId="61" fillId="0" borderId="25" xfId="48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41" fontId="61" fillId="0" borderId="25" xfId="48" applyNumberFormat="1" applyFont="1" applyBorder="1" applyAlignment="1">
      <alignment horizontal="center" vertical="center"/>
    </xf>
    <xf numFmtId="41" fontId="61" fillId="0" borderId="12" xfId="48" applyNumberFormat="1" applyFont="1" applyBorder="1" applyAlignment="1">
      <alignment horizontal="center" vertical="center"/>
    </xf>
    <xf numFmtId="41" fontId="61" fillId="0" borderId="52" xfId="48" applyFont="1" applyBorder="1" applyAlignment="1">
      <alignment horizontal="center" vertical="center"/>
    </xf>
    <xf numFmtId="41" fontId="63" fillId="0" borderId="28" xfId="48" applyNumberFormat="1" applyFont="1" applyBorder="1" applyAlignment="1">
      <alignment horizontal="center" vertical="center"/>
    </xf>
    <xf numFmtId="41" fontId="63" fillId="0" borderId="87" xfId="48" applyNumberFormat="1" applyFont="1" applyBorder="1" applyAlignment="1">
      <alignment horizontal="center" vertical="center"/>
    </xf>
    <xf numFmtId="41" fontId="60" fillId="0" borderId="28" xfId="48" applyFont="1" applyBorder="1" applyAlignment="1">
      <alignment horizontal="center" vertical="center"/>
    </xf>
    <xf numFmtId="41" fontId="60" fillId="0" borderId="11" xfId="48" applyFont="1" applyBorder="1" applyAlignment="1">
      <alignment horizontal="center" vertical="center"/>
    </xf>
    <xf numFmtId="0" fontId="60" fillId="0" borderId="27" xfId="0" applyFont="1" applyBorder="1" applyAlignment="1">
      <alignment vertical="center"/>
    </xf>
    <xf numFmtId="41" fontId="63" fillId="0" borderId="73" xfId="48" applyFont="1" applyBorder="1" applyAlignment="1">
      <alignment horizontal="center" vertical="center"/>
    </xf>
    <xf numFmtId="0" fontId="63" fillId="0" borderId="79" xfId="0" applyFont="1" applyBorder="1" applyAlignment="1">
      <alignment vertical="center"/>
    </xf>
    <xf numFmtId="41" fontId="60" fillId="0" borderId="16" xfId="0" applyNumberFormat="1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1" fontId="61" fillId="0" borderId="34" xfId="48" applyFont="1" applyBorder="1" applyAlignment="1">
      <alignment horizontal="center" vertical="center"/>
    </xf>
    <xf numFmtId="41" fontId="61" fillId="0" borderId="86" xfId="48" applyFont="1" applyBorder="1" applyAlignment="1">
      <alignment horizontal="center" vertical="center"/>
    </xf>
    <xf numFmtId="41" fontId="60" fillId="0" borderId="72" xfId="48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60" fillId="0" borderId="79" xfId="0" applyFont="1" applyBorder="1" applyAlignment="1">
      <alignment vertical="center"/>
    </xf>
    <xf numFmtId="41" fontId="61" fillId="0" borderId="72" xfId="48" applyFont="1" applyBorder="1" applyAlignment="1">
      <alignment horizontal="center" vertical="center"/>
    </xf>
    <xf numFmtId="41" fontId="60" fillId="0" borderId="44" xfId="48" applyNumberFormat="1" applyFont="1" applyBorder="1" applyAlignment="1">
      <alignment horizontal="center" vertical="center"/>
    </xf>
    <xf numFmtId="41" fontId="60" fillId="0" borderId="89" xfId="48" applyNumberFormat="1" applyFont="1" applyBorder="1" applyAlignment="1">
      <alignment horizontal="center" vertical="center"/>
    </xf>
    <xf numFmtId="41" fontId="63" fillId="0" borderId="79" xfId="48" applyFont="1" applyBorder="1" applyAlignment="1">
      <alignment horizontal="center" vertical="center"/>
    </xf>
    <xf numFmtId="41" fontId="60" fillId="0" borderId="80" xfId="48" applyFont="1" applyBorder="1" applyAlignment="1">
      <alignment horizontal="center" vertical="center"/>
    </xf>
    <xf numFmtId="41" fontId="63" fillId="0" borderId="75" xfId="48" applyFont="1" applyBorder="1" applyAlignment="1">
      <alignment horizontal="center" vertical="center"/>
    </xf>
    <xf numFmtId="41" fontId="63" fillId="0" borderId="14" xfId="48" applyFont="1" applyBorder="1" applyAlignment="1">
      <alignment horizontal="center" vertical="center"/>
    </xf>
    <xf numFmtId="41" fontId="60" fillId="0" borderId="21" xfId="48" applyFont="1" applyBorder="1" applyAlignment="1">
      <alignment horizontal="center" vertical="center"/>
    </xf>
    <xf numFmtId="41" fontId="60" fillId="0" borderId="21" xfId="48" applyNumberFormat="1" applyFont="1" applyBorder="1" applyAlignment="1">
      <alignment horizontal="center" vertical="center"/>
    </xf>
    <xf numFmtId="41" fontId="60" fillId="0" borderId="41" xfId="48" applyNumberFormat="1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41" fontId="63" fillId="0" borderId="25" xfId="48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41" fontId="63" fillId="0" borderId="25" xfId="48" applyNumberFormat="1" applyFont="1" applyBorder="1" applyAlignment="1">
      <alignment horizontal="center" vertical="center"/>
    </xf>
    <xf numFmtId="41" fontId="63" fillId="0" borderId="12" xfId="48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76" fontId="17" fillId="0" borderId="51" xfId="0" applyNumberFormat="1" applyFont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176" fontId="5" fillId="35" borderId="24" xfId="0" applyNumberFormat="1" applyFont="1" applyFill="1" applyBorder="1" applyAlignment="1">
      <alignment horizontal="center" vertical="center"/>
    </xf>
    <xf numFmtId="41" fontId="5" fillId="35" borderId="30" xfId="48" applyFont="1" applyFill="1" applyBorder="1" applyAlignment="1">
      <alignment horizontal="right" vertical="center"/>
    </xf>
    <xf numFmtId="41" fontId="62" fillId="35" borderId="33" xfId="48" applyFont="1" applyFill="1" applyBorder="1" applyAlignment="1">
      <alignment horizontal="right" vertical="center"/>
    </xf>
    <xf numFmtId="176" fontId="17" fillId="35" borderId="25" xfId="0" applyNumberFormat="1" applyFont="1" applyFill="1" applyBorder="1" applyAlignment="1">
      <alignment horizontal="center" vertical="center"/>
    </xf>
    <xf numFmtId="41" fontId="17" fillId="0" borderId="3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1" fontId="17" fillId="0" borderId="0" xfId="48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41" fontId="62" fillId="0" borderId="0" xfId="48" applyFont="1" applyFill="1" applyBorder="1" applyAlignment="1">
      <alignment horizontal="right" vertical="center"/>
    </xf>
    <xf numFmtId="0" fontId="17" fillId="35" borderId="90" xfId="0" applyFont="1" applyFill="1" applyBorder="1" applyAlignment="1">
      <alignment horizontal="center" vertical="center"/>
    </xf>
    <xf numFmtId="0" fontId="17" fillId="35" borderId="72" xfId="0" applyFont="1" applyFill="1" applyBorder="1" applyAlignment="1">
      <alignment horizontal="center" vertical="center"/>
    </xf>
    <xf numFmtId="41" fontId="17" fillId="35" borderId="30" xfId="48" applyFont="1" applyFill="1" applyBorder="1" applyAlignment="1">
      <alignment horizontal="right" vertical="center"/>
    </xf>
    <xf numFmtId="176" fontId="17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R17" sqref="R16:R17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49.5" customHeight="1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9.5" customHeight="1" thickBot="1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33" customHeight="1">
      <c r="A3" s="150" t="s">
        <v>34</v>
      </c>
      <c r="B3" s="151"/>
      <c r="C3" s="151"/>
      <c r="D3" s="151"/>
      <c r="E3" s="151"/>
      <c r="F3" s="152"/>
      <c r="G3" s="147" t="s">
        <v>33</v>
      </c>
      <c r="H3" s="148"/>
      <c r="I3" s="148"/>
      <c r="J3" s="148"/>
      <c r="K3" s="148"/>
      <c r="L3" s="148"/>
      <c r="M3" s="149"/>
    </row>
    <row r="4" spans="1:13" ht="33" customHeight="1">
      <c r="A4" s="158" t="s">
        <v>14</v>
      </c>
      <c r="B4" s="133"/>
      <c r="C4" s="134"/>
      <c r="D4" s="5" t="s">
        <v>114</v>
      </c>
      <c r="E4" s="5" t="s">
        <v>115</v>
      </c>
      <c r="F4" s="49" t="s">
        <v>26</v>
      </c>
      <c r="G4" s="132" t="s">
        <v>15</v>
      </c>
      <c r="H4" s="133"/>
      <c r="I4" s="133"/>
      <c r="J4" s="134"/>
      <c r="K4" s="5" t="s">
        <v>114</v>
      </c>
      <c r="L4" s="5" t="s">
        <v>115</v>
      </c>
      <c r="M4" s="6" t="s">
        <v>26</v>
      </c>
    </row>
    <row r="5" spans="1:13" ht="33" customHeight="1" thickBot="1">
      <c r="A5" s="159"/>
      <c r="B5" s="136"/>
      <c r="C5" s="137"/>
      <c r="D5" s="7" t="s">
        <v>16</v>
      </c>
      <c r="E5" s="7" t="s">
        <v>17</v>
      </c>
      <c r="F5" s="10" t="s">
        <v>18</v>
      </c>
      <c r="G5" s="135"/>
      <c r="H5" s="136"/>
      <c r="I5" s="136"/>
      <c r="J5" s="137"/>
      <c r="K5" s="7" t="s">
        <v>16</v>
      </c>
      <c r="L5" s="7" t="s">
        <v>17</v>
      </c>
      <c r="M5" s="8" t="s">
        <v>18</v>
      </c>
    </row>
    <row r="6" spans="1:13" ht="33" customHeight="1" thickTop="1">
      <c r="A6" s="154" t="s">
        <v>19</v>
      </c>
      <c r="B6" s="155"/>
      <c r="C6" s="155"/>
      <c r="D6" s="57">
        <f>D7+D10+D14+D17</f>
        <v>249567000</v>
      </c>
      <c r="E6" s="57">
        <f>E7+E10+E14+E17</f>
        <v>251790167</v>
      </c>
      <c r="F6" s="57">
        <f>F7+F10+F14+F17</f>
        <v>2223167</v>
      </c>
      <c r="G6" s="160" t="s">
        <v>87</v>
      </c>
      <c r="H6" s="155"/>
      <c r="I6" s="155"/>
      <c r="J6" s="161"/>
      <c r="K6" s="57">
        <f>K7+K11+K14+K17</f>
        <v>249567000</v>
      </c>
      <c r="L6" s="57">
        <f>L7+L11+L14+L17</f>
        <v>251790167</v>
      </c>
      <c r="M6" s="94">
        <f>L6-K6</f>
        <v>2223167</v>
      </c>
    </row>
    <row r="7" spans="1:13" ht="33" customHeight="1">
      <c r="A7" s="127" t="s">
        <v>20</v>
      </c>
      <c r="B7" s="58" t="s">
        <v>0</v>
      </c>
      <c r="C7" s="59"/>
      <c r="D7" s="60">
        <f>D8+D9</f>
        <v>245442000</v>
      </c>
      <c r="E7" s="60">
        <f>E8+E9</f>
        <v>245442000</v>
      </c>
      <c r="F7" s="61">
        <f>E7-D7</f>
        <v>0</v>
      </c>
      <c r="G7" s="162" t="s">
        <v>83</v>
      </c>
      <c r="H7" s="163"/>
      <c r="I7" s="138" t="s">
        <v>21</v>
      </c>
      <c r="J7" s="139"/>
      <c r="K7" s="53">
        <f>K8+K9+K10</f>
        <v>211282000</v>
      </c>
      <c r="L7" s="53">
        <f>L8+L9+L10</f>
        <v>211735800</v>
      </c>
      <c r="M7" s="85">
        <f>L7-K7</f>
        <v>453800</v>
      </c>
    </row>
    <row r="8" spans="1:13" ht="33" customHeight="1">
      <c r="A8" s="128"/>
      <c r="B8" s="140" t="s">
        <v>22</v>
      </c>
      <c r="C8" s="62" t="s">
        <v>77</v>
      </c>
      <c r="D8" s="63">
        <v>122721000</v>
      </c>
      <c r="E8" s="63">
        <v>122721000</v>
      </c>
      <c r="F8" s="13">
        <f aca="true" t="shared" si="0" ref="F8:F16">E8-D8</f>
        <v>0</v>
      </c>
      <c r="G8" s="68"/>
      <c r="H8" s="69"/>
      <c r="I8" s="164" t="s">
        <v>23</v>
      </c>
      <c r="J8" s="165"/>
      <c r="K8" s="56">
        <v>193801000</v>
      </c>
      <c r="L8" s="56">
        <v>194618000</v>
      </c>
      <c r="M8" s="86">
        <f>L8-K8</f>
        <v>817000</v>
      </c>
    </row>
    <row r="9" spans="1:13" ht="33" customHeight="1">
      <c r="A9" s="128"/>
      <c r="B9" s="141"/>
      <c r="C9" s="81" t="s">
        <v>78</v>
      </c>
      <c r="D9" s="63">
        <v>122721000</v>
      </c>
      <c r="E9" s="63">
        <v>122721000</v>
      </c>
      <c r="F9" s="13">
        <f t="shared" si="0"/>
        <v>0</v>
      </c>
      <c r="G9" s="142"/>
      <c r="H9" s="143"/>
      <c r="I9" s="156" t="s">
        <v>98</v>
      </c>
      <c r="J9" s="157"/>
      <c r="K9" s="50">
        <v>3150000</v>
      </c>
      <c r="L9" s="50">
        <v>2746800</v>
      </c>
      <c r="M9" s="86">
        <f>L9-K9</f>
        <v>-403200</v>
      </c>
    </row>
    <row r="10" spans="1:13" ht="33" customHeight="1">
      <c r="A10" s="128"/>
      <c r="B10" s="130" t="s">
        <v>1</v>
      </c>
      <c r="C10" s="131"/>
      <c r="D10" s="60">
        <f>D11+D12+D13</f>
        <v>4125000</v>
      </c>
      <c r="E10" s="60">
        <f>E11+E12+E13</f>
        <v>3742000</v>
      </c>
      <c r="F10" s="79">
        <f t="shared" si="0"/>
        <v>-383000</v>
      </c>
      <c r="G10" s="173"/>
      <c r="H10" s="174"/>
      <c r="I10" s="156" t="s">
        <v>38</v>
      </c>
      <c r="J10" s="157"/>
      <c r="K10" s="50">
        <v>14331000</v>
      </c>
      <c r="L10" s="50">
        <v>14371000</v>
      </c>
      <c r="M10" s="86">
        <f aca="true" t="shared" si="1" ref="M10:M16">L10-K10</f>
        <v>40000</v>
      </c>
    </row>
    <row r="11" spans="1:13" ht="33" customHeight="1">
      <c r="A11" s="128"/>
      <c r="B11" s="124" t="s">
        <v>99</v>
      </c>
      <c r="C11" s="62" t="s">
        <v>100</v>
      </c>
      <c r="D11" s="64">
        <v>725000</v>
      </c>
      <c r="E11" s="64">
        <v>725000</v>
      </c>
      <c r="F11" s="39">
        <f t="shared" si="0"/>
        <v>0</v>
      </c>
      <c r="G11" s="144" t="s">
        <v>71</v>
      </c>
      <c r="H11" s="145"/>
      <c r="I11" s="138" t="s">
        <v>21</v>
      </c>
      <c r="J11" s="139"/>
      <c r="K11" s="53">
        <f>K12+K13</f>
        <v>36285000</v>
      </c>
      <c r="L11" s="53">
        <f>L12+L13</f>
        <v>27307000</v>
      </c>
      <c r="M11" s="87">
        <f t="shared" si="1"/>
        <v>-8978000</v>
      </c>
    </row>
    <row r="12" spans="1:13" ht="33" customHeight="1">
      <c r="A12" s="128"/>
      <c r="B12" s="125"/>
      <c r="C12" s="62" t="s">
        <v>101</v>
      </c>
      <c r="D12" s="64">
        <v>400000</v>
      </c>
      <c r="E12" s="64">
        <v>400000</v>
      </c>
      <c r="F12" s="39">
        <f t="shared" si="0"/>
        <v>0</v>
      </c>
      <c r="G12" s="75"/>
      <c r="H12" s="76"/>
      <c r="I12" s="156" t="s">
        <v>38</v>
      </c>
      <c r="J12" s="157"/>
      <c r="K12" s="50">
        <v>14635000</v>
      </c>
      <c r="L12" s="50">
        <v>14635000</v>
      </c>
      <c r="M12" s="88">
        <f t="shared" si="1"/>
        <v>0</v>
      </c>
    </row>
    <row r="13" spans="1:13" ht="33" customHeight="1">
      <c r="A13" s="129"/>
      <c r="B13" s="126"/>
      <c r="C13" s="325" t="s">
        <v>117</v>
      </c>
      <c r="D13" s="316">
        <v>3000000</v>
      </c>
      <c r="E13" s="316">
        <v>2617000</v>
      </c>
      <c r="F13" s="118">
        <f>E12-D12</f>
        <v>0</v>
      </c>
      <c r="G13" s="70"/>
      <c r="H13" s="71"/>
      <c r="I13" s="171" t="s">
        <v>73</v>
      </c>
      <c r="J13" s="172"/>
      <c r="K13" s="51">
        <v>21650000</v>
      </c>
      <c r="L13" s="52">
        <v>12672000</v>
      </c>
      <c r="M13" s="88">
        <f t="shared" si="1"/>
        <v>-8978000</v>
      </c>
    </row>
    <row r="14" spans="1:13" ht="33" customHeight="1">
      <c r="A14" s="122" t="s">
        <v>116</v>
      </c>
      <c r="B14" s="130" t="s">
        <v>1</v>
      </c>
      <c r="C14" s="131"/>
      <c r="D14" s="60">
        <f>D16</f>
        <v>0</v>
      </c>
      <c r="E14" s="60">
        <f>SUM(E15:E16)</f>
        <v>1547000</v>
      </c>
      <c r="F14" s="119">
        <f>E14-D14</f>
        <v>1547000</v>
      </c>
      <c r="G14" s="144" t="s">
        <v>84</v>
      </c>
      <c r="H14" s="145"/>
      <c r="I14" s="138" t="s">
        <v>21</v>
      </c>
      <c r="J14" s="139"/>
      <c r="K14" s="77">
        <f>K15</f>
        <v>2000000</v>
      </c>
      <c r="L14" s="72">
        <f>L16</f>
        <v>0</v>
      </c>
      <c r="M14" s="87">
        <f t="shared" si="1"/>
        <v>-2000000</v>
      </c>
    </row>
    <row r="15" spans="1:13" ht="33" customHeight="1">
      <c r="A15" s="309"/>
      <c r="B15" s="312"/>
      <c r="C15" s="315" t="s">
        <v>118</v>
      </c>
      <c r="D15" s="313"/>
      <c r="E15" s="324">
        <v>471000</v>
      </c>
      <c r="F15" s="314">
        <f>E15-D15</f>
        <v>471000</v>
      </c>
      <c r="G15" s="310"/>
      <c r="H15" s="311"/>
      <c r="I15" s="171" t="s">
        <v>81</v>
      </c>
      <c r="J15" s="172"/>
      <c r="K15" s="78">
        <v>2000000</v>
      </c>
      <c r="L15" s="52">
        <v>0</v>
      </c>
      <c r="M15" s="88">
        <f>L15-K15</f>
        <v>-2000000</v>
      </c>
    </row>
    <row r="16" spans="1:13" ht="33" customHeight="1">
      <c r="A16" s="123"/>
      <c r="B16" s="80"/>
      <c r="C16" s="62" t="s">
        <v>68</v>
      </c>
      <c r="D16" s="64">
        <v>0</v>
      </c>
      <c r="E16" s="64">
        <v>1076000</v>
      </c>
      <c r="F16" s="120">
        <f t="shared" si="0"/>
        <v>1076000</v>
      </c>
      <c r="G16" s="144" t="s">
        <v>85</v>
      </c>
      <c r="H16" s="145"/>
      <c r="I16" s="138"/>
      <c r="J16" s="139"/>
      <c r="K16" s="53"/>
      <c r="L16" s="53"/>
      <c r="M16" s="87"/>
    </row>
    <row r="17" spans="1:13" ht="33" customHeight="1" thickBot="1">
      <c r="A17" s="166"/>
      <c r="B17" s="168" t="s">
        <v>1</v>
      </c>
      <c r="C17" s="168"/>
      <c r="D17" s="53">
        <f>D18</f>
        <v>0</v>
      </c>
      <c r="E17" s="53">
        <f>E18</f>
        <v>1059167</v>
      </c>
      <c r="F17" s="85">
        <f>F18</f>
        <v>1059167</v>
      </c>
      <c r="G17" s="322"/>
      <c r="H17" s="323"/>
      <c r="I17" s="169" t="s">
        <v>86</v>
      </c>
      <c r="J17" s="170"/>
      <c r="K17" s="54">
        <v>0</v>
      </c>
      <c r="L17" s="55">
        <v>12747367</v>
      </c>
      <c r="M17" s="117">
        <v>0</v>
      </c>
    </row>
    <row r="18" spans="1:13" ht="33" customHeight="1" thickBot="1">
      <c r="A18" s="167"/>
      <c r="B18" s="67" t="s">
        <v>89</v>
      </c>
      <c r="C18" s="65" t="s">
        <v>41</v>
      </c>
      <c r="D18" s="66">
        <v>0</v>
      </c>
      <c r="E18" s="66">
        <v>1059167</v>
      </c>
      <c r="F18" s="121">
        <f>E18-D18</f>
        <v>1059167</v>
      </c>
      <c r="G18" s="317"/>
      <c r="H18" s="317"/>
      <c r="I18" s="318"/>
      <c r="J18" s="318"/>
      <c r="K18" s="319"/>
      <c r="L18" s="320"/>
      <c r="M18" s="321"/>
    </row>
    <row r="19" ht="25.5" customHeight="1">
      <c r="K19" s="11"/>
    </row>
    <row r="20" ht="24.75" customHeight="1"/>
    <row r="21" spans="1:6" ht="24.75" customHeight="1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ht="14.25" customHeight="1"/>
    <row r="33" ht="13.5" customHeight="1"/>
    <row r="34" ht="13.5" customHeight="1"/>
    <row r="35" ht="12.75" customHeight="1"/>
    <row r="36" ht="13.5" customHeight="1"/>
  </sheetData>
  <sheetProtection/>
  <mergeCells count="35">
    <mergeCell ref="I10:J10"/>
    <mergeCell ref="I12:J12"/>
    <mergeCell ref="I13:J13"/>
    <mergeCell ref="I15:J15"/>
    <mergeCell ref="G16:H16"/>
    <mergeCell ref="I8:J8"/>
    <mergeCell ref="A17:A18"/>
    <mergeCell ref="B17:C17"/>
    <mergeCell ref="G17:H17"/>
    <mergeCell ref="I18:J18"/>
    <mergeCell ref="I16:J16"/>
    <mergeCell ref="I14:J14"/>
    <mergeCell ref="G10:H10"/>
    <mergeCell ref="G14:H14"/>
    <mergeCell ref="I17:J17"/>
    <mergeCell ref="G11:H11"/>
    <mergeCell ref="A1:M1"/>
    <mergeCell ref="G3:M3"/>
    <mergeCell ref="A3:F3"/>
    <mergeCell ref="A2:M2"/>
    <mergeCell ref="A6:C6"/>
    <mergeCell ref="I9:J9"/>
    <mergeCell ref="A4:C5"/>
    <mergeCell ref="G6:J6"/>
    <mergeCell ref="G7:H7"/>
    <mergeCell ref="A14:A16"/>
    <mergeCell ref="B11:B13"/>
    <mergeCell ref="A7:A13"/>
    <mergeCell ref="B14:C14"/>
    <mergeCell ref="G4:J5"/>
    <mergeCell ref="I11:J11"/>
    <mergeCell ref="B8:B9"/>
    <mergeCell ref="I7:J7"/>
    <mergeCell ref="G9:H9"/>
    <mergeCell ref="B10:C10"/>
  </mergeCells>
  <printOptions horizontalCentered="1"/>
  <pageMargins left="0.4724409448818898" right="0.1968503937007874" top="0.11811023622047245" bottom="0.15748031496062992" header="0.11811023622047245" footer="0.1181102362204724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35">
      <selection activeCell="J30" sqref="J30:K30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95" customWidth="1"/>
    <col min="8" max="8" width="8.625" style="107" customWidth="1"/>
    <col min="9" max="9" width="13.50390625" style="107" customWidth="1"/>
    <col min="10" max="10" width="8.625" style="108" customWidth="1"/>
    <col min="11" max="11" width="12.50390625" style="108" customWidth="1"/>
    <col min="12" max="12" width="8.625" style="108" customWidth="1"/>
    <col min="13" max="13" width="12.50390625" style="108" customWidth="1"/>
    <col min="14" max="14" width="23.125" style="109" customWidth="1"/>
    <col min="15" max="15" width="8.25390625" style="107" customWidth="1"/>
    <col min="16" max="16" width="11.25390625" style="0" customWidth="1"/>
  </cols>
  <sheetData>
    <row r="1" spans="1:15" ht="30" customHeight="1">
      <c r="A1" s="276" t="s">
        <v>110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8:15" ht="17.25" thickBot="1">
      <c r="H2" s="234"/>
      <c r="I2" s="234"/>
      <c r="J2" s="258"/>
      <c r="K2" s="258"/>
      <c r="L2" s="96"/>
      <c r="M2" s="96"/>
      <c r="N2" s="234" t="s">
        <v>108</v>
      </c>
      <c r="O2" s="234"/>
    </row>
    <row r="3" spans="1:15" ht="17.25" customHeight="1" thickBot="1">
      <c r="A3" s="253" t="s">
        <v>6</v>
      </c>
      <c r="B3" s="254"/>
      <c r="C3" s="255" t="s">
        <v>2</v>
      </c>
      <c r="D3" s="254"/>
      <c r="E3" s="255" t="s">
        <v>3</v>
      </c>
      <c r="F3" s="254"/>
      <c r="G3" s="97" t="s">
        <v>5</v>
      </c>
      <c r="H3" s="235" t="s">
        <v>4</v>
      </c>
      <c r="I3" s="236"/>
      <c r="J3" s="256" t="s">
        <v>29</v>
      </c>
      <c r="K3" s="257"/>
      <c r="L3" s="256" t="s">
        <v>42</v>
      </c>
      <c r="M3" s="257"/>
      <c r="N3" s="235" t="s">
        <v>1</v>
      </c>
      <c r="O3" s="239"/>
    </row>
    <row r="4" spans="1:15" ht="17.25" customHeight="1" thickTop="1">
      <c r="A4" s="221" t="s">
        <v>69</v>
      </c>
      <c r="B4" s="222"/>
      <c r="C4" s="223" t="s">
        <v>7</v>
      </c>
      <c r="D4" s="222"/>
      <c r="E4" s="223" t="s">
        <v>8</v>
      </c>
      <c r="F4" s="222"/>
      <c r="G4" s="98" t="s">
        <v>9</v>
      </c>
      <c r="H4" s="216">
        <v>112792590</v>
      </c>
      <c r="I4" s="252"/>
      <c r="J4" s="216">
        <v>0</v>
      </c>
      <c r="K4" s="217"/>
      <c r="L4" s="216">
        <v>0</v>
      </c>
      <c r="M4" s="217"/>
      <c r="N4" s="218">
        <f>SUM(H4:M4)</f>
        <v>112792590</v>
      </c>
      <c r="O4" s="219"/>
    </row>
    <row r="5" spans="1:15" ht="17.25" customHeight="1">
      <c r="A5" s="21"/>
      <c r="B5" s="22"/>
      <c r="C5" s="23"/>
      <c r="D5" s="22"/>
      <c r="E5" s="180"/>
      <c r="F5" s="182"/>
      <c r="G5" s="99" t="s">
        <v>10</v>
      </c>
      <c r="H5" s="186">
        <v>112792590</v>
      </c>
      <c r="I5" s="187"/>
      <c r="J5" s="186">
        <v>0</v>
      </c>
      <c r="K5" s="188"/>
      <c r="L5" s="186">
        <v>0</v>
      </c>
      <c r="M5" s="188"/>
      <c r="N5" s="196">
        <f>SUM(H5:M5)</f>
        <v>112792590</v>
      </c>
      <c r="O5" s="197"/>
    </row>
    <row r="6" spans="1:15" ht="17.25" customHeight="1">
      <c r="A6" s="21"/>
      <c r="B6" s="22"/>
      <c r="C6" s="23"/>
      <c r="D6" s="22"/>
      <c r="E6" s="190"/>
      <c r="F6" s="191"/>
      <c r="G6" s="99" t="s">
        <v>11</v>
      </c>
      <c r="H6" s="192">
        <f>H5-H4</f>
        <v>0</v>
      </c>
      <c r="I6" s="212"/>
      <c r="J6" s="186">
        <f>J5-J4</f>
        <v>0</v>
      </c>
      <c r="K6" s="188"/>
      <c r="L6" s="186">
        <f>L5-L4</f>
        <v>0</v>
      </c>
      <c r="M6" s="188"/>
      <c r="N6" s="194">
        <f>N5-N4</f>
        <v>0</v>
      </c>
      <c r="O6" s="195"/>
    </row>
    <row r="7" spans="1:15" ht="17.25" customHeight="1">
      <c r="A7" s="21"/>
      <c r="B7" s="22"/>
      <c r="C7" s="23"/>
      <c r="D7" s="22"/>
      <c r="E7" s="177" t="s">
        <v>45</v>
      </c>
      <c r="F7" s="179"/>
      <c r="G7" s="99" t="s">
        <v>9</v>
      </c>
      <c r="H7" s="186">
        <v>41672390</v>
      </c>
      <c r="I7" s="187"/>
      <c r="J7" s="186">
        <v>0</v>
      </c>
      <c r="K7" s="188"/>
      <c r="L7" s="186">
        <v>0</v>
      </c>
      <c r="M7" s="188"/>
      <c r="N7" s="196">
        <f>SUM(H7:M7)</f>
        <v>41672390</v>
      </c>
      <c r="O7" s="197"/>
    </row>
    <row r="8" spans="1:15" ht="17.25" customHeight="1">
      <c r="A8" s="21"/>
      <c r="B8" s="22"/>
      <c r="C8" s="23"/>
      <c r="D8" s="22"/>
      <c r="E8" s="180"/>
      <c r="F8" s="182"/>
      <c r="G8" s="99" t="s">
        <v>10</v>
      </c>
      <c r="H8" s="186">
        <v>41289390</v>
      </c>
      <c r="I8" s="187"/>
      <c r="J8" s="186">
        <v>1200000</v>
      </c>
      <c r="K8" s="188"/>
      <c r="L8" s="186">
        <v>0</v>
      </c>
      <c r="M8" s="188"/>
      <c r="N8" s="196">
        <f>SUM(H8:M8)</f>
        <v>42489390</v>
      </c>
      <c r="O8" s="197"/>
    </row>
    <row r="9" spans="1:15" ht="17.25" customHeight="1">
      <c r="A9" s="21"/>
      <c r="B9" s="22"/>
      <c r="C9" s="23"/>
      <c r="D9" s="22"/>
      <c r="E9" s="190"/>
      <c r="F9" s="191"/>
      <c r="G9" s="99" t="s">
        <v>11</v>
      </c>
      <c r="H9" s="247">
        <f>H8-H7</f>
        <v>-383000</v>
      </c>
      <c r="I9" s="248"/>
      <c r="J9" s="186">
        <f>J8-J7</f>
        <v>1200000</v>
      </c>
      <c r="K9" s="188"/>
      <c r="L9" s="186">
        <f>L8-L7</f>
        <v>0</v>
      </c>
      <c r="M9" s="188"/>
      <c r="N9" s="260">
        <f>N8-N7</f>
        <v>817000</v>
      </c>
      <c r="O9" s="261"/>
    </row>
    <row r="10" spans="1:15" ht="17.25" customHeight="1" hidden="1">
      <c r="A10" s="21"/>
      <c r="B10" s="22"/>
      <c r="C10" s="23"/>
      <c r="D10" s="22"/>
      <c r="E10" s="177" t="s">
        <v>28</v>
      </c>
      <c r="F10" s="179"/>
      <c r="G10" s="99" t="s">
        <v>9</v>
      </c>
      <c r="H10" s="186"/>
      <c r="I10" s="187"/>
      <c r="J10" s="186">
        <v>0</v>
      </c>
      <c r="K10" s="188"/>
      <c r="L10" s="186">
        <v>0</v>
      </c>
      <c r="M10" s="188"/>
      <c r="N10" s="196">
        <f>SUM(H10:M10)</f>
        <v>0</v>
      </c>
      <c r="O10" s="197"/>
    </row>
    <row r="11" spans="1:15" ht="17.25" customHeight="1" hidden="1">
      <c r="A11" s="21"/>
      <c r="B11" s="22"/>
      <c r="C11" s="23"/>
      <c r="D11" s="22"/>
      <c r="E11" s="23"/>
      <c r="F11" s="22"/>
      <c r="G11" s="99" t="s">
        <v>10</v>
      </c>
      <c r="H11" s="186"/>
      <c r="I11" s="187"/>
      <c r="J11" s="186">
        <v>0</v>
      </c>
      <c r="K11" s="188"/>
      <c r="L11" s="186">
        <v>0</v>
      </c>
      <c r="M11" s="188"/>
      <c r="N11" s="196">
        <f>SUM(H11:M11)</f>
        <v>0</v>
      </c>
      <c r="O11" s="197"/>
    </row>
    <row r="12" spans="1:15" ht="17.25" customHeight="1" hidden="1">
      <c r="A12" s="21"/>
      <c r="B12" s="22"/>
      <c r="C12" s="23"/>
      <c r="D12" s="22"/>
      <c r="E12" s="26"/>
      <c r="F12" s="27"/>
      <c r="G12" s="99" t="s">
        <v>11</v>
      </c>
      <c r="H12" s="186">
        <f>H11-H10</f>
        <v>0</v>
      </c>
      <c r="I12" s="187"/>
      <c r="J12" s="186">
        <f>J11-J10</f>
        <v>0</v>
      </c>
      <c r="K12" s="188"/>
      <c r="L12" s="186">
        <f>L11-L10</f>
        <v>0</v>
      </c>
      <c r="M12" s="188"/>
      <c r="N12" s="196">
        <f>N11-N10</f>
        <v>0</v>
      </c>
      <c r="O12" s="197"/>
    </row>
    <row r="13" spans="1:15" ht="17.25" customHeight="1">
      <c r="A13" s="21"/>
      <c r="B13" s="22"/>
      <c r="C13" s="23"/>
      <c r="D13" s="22"/>
      <c r="E13" s="177" t="s">
        <v>32</v>
      </c>
      <c r="F13" s="179"/>
      <c r="G13" s="99" t="s">
        <v>9</v>
      </c>
      <c r="H13" s="186">
        <v>14627300</v>
      </c>
      <c r="I13" s="187"/>
      <c r="J13" s="186">
        <v>0</v>
      </c>
      <c r="K13" s="188"/>
      <c r="L13" s="186">
        <v>0</v>
      </c>
      <c r="M13" s="188"/>
      <c r="N13" s="196">
        <f>SUM(H13:M13)</f>
        <v>14627300</v>
      </c>
      <c r="O13" s="197"/>
    </row>
    <row r="14" spans="1:15" ht="17.25" customHeight="1">
      <c r="A14" s="21"/>
      <c r="B14" s="22"/>
      <c r="C14" s="23"/>
      <c r="D14" s="22"/>
      <c r="E14" s="23"/>
      <c r="F14" s="22"/>
      <c r="G14" s="99" t="s">
        <v>10</v>
      </c>
      <c r="H14" s="186">
        <v>14627300</v>
      </c>
      <c r="I14" s="187"/>
      <c r="J14" s="186">
        <v>0</v>
      </c>
      <c r="K14" s="188"/>
      <c r="L14" s="186">
        <v>0</v>
      </c>
      <c r="M14" s="188"/>
      <c r="N14" s="196">
        <f>SUM(H14:M14)</f>
        <v>14627300</v>
      </c>
      <c r="O14" s="197"/>
    </row>
    <row r="15" spans="1:15" ht="17.25" customHeight="1">
      <c r="A15" s="21"/>
      <c r="B15" s="22"/>
      <c r="C15" s="23"/>
      <c r="D15" s="22"/>
      <c r="E15" s="26"/>
      <c r="F15" s="27"/>
      <c r="G15" s="99" t="s">
        <v>11</v>
      </c>
      <c r="H15" s="192">
        <f>H14-H13</f>
        <v>0</v>
      </c>
      <c r="I15" s="212"/>
      <c r="J15" s="186">
        <f>J14-J13</f>
        <v>0</v>
      </c>
      <c r="K15" s="188"/>
      <c r="L15" s="186">
        <f>L14-L13</f>
        <v>0</v>
      </c>
      <c r="M15" s="188"/>
      <c r="N15" s="194">
        <f>N14-N13</f>
        <v>0</v>
      </c>
      <c r="O15" s="195"/>
    </row>
    <row r="16" spans="1:15" ht="17.25" customHeight="1">
      <c r="A16" s="21"/>
      <c r="B16" s="22"/>
      <c r="C16" s="23"/>
      <c r="D16" s="22"/>
      <c r="E16" s="177" t="s">
        <v>12</v>
      </c>
      <c r="F16" s="179"/>
      <c r="G16" s="99" t="s">
        <v>9</v>
      </c>
      <c r="H16" s="186">
        <v>24708720</v>
      </c>
      <c r="I16" s="187"/>
      <c r="J16" s="186">
        <v>0</v>
      </c>
      <c r="K16" s="188"/>
      <c r="L16" s="186">
        <v>0</v>
      </c>
      <c r="M16" s="188"/>
      <c r="N16" s="196">
        <f>SUM(H16:M16)</f>
        <v>24708720</v>
      </c>
      <c r="O16" s="197"/>
    </row>
    <row r="17" spans="1:15" ht="17.25" customHeight="1">
      <c r="A17" s="21"/>
      <c r="B17" s="22"/>
      <c r="C17" s="23"/>
      <c r="D17" s="22"/>
      <c r="E17" s="23"/>
      <c r="F17" s="22"/>
      <c r="G17" s="99" t="s">
        <v>10</v>
      </c>
      <c r="H17" s="186">
        <v>24708720</v>
      </c>
      <c r="I17" s="187"/>
      <c r="J17" s="186">
        <v>0</v>
      </c>
      <c r="K17" s="188"/>
      <c r="L17" s="186">
        <v>0</v>
      </c>
      <c r="M17" s="188"/>
      <c r="N17" s="196">
        <f>SUM(H17:M17)</f>
        <v>24708720</v>
      </c>
      <c r="O17" s="197"/>
    </row>
    <row r="18" spans="1:15" ht="17.25" customHeight="1">
      <c r="A18" s="21"/>
      <c r="B18" s="22"/>
      <c r="C18" s="26"/>
      <c r="D18" s="27"/>
      <c r="E18" s="26"/>
      <c r="F18" s="27"/>
      <c r="G18" s="99" t="s">
        <v>11</v>
      </c>
      <c r="H18" s="247">
        <f>H17-H16</f>
        <v>0</v>
      </c>
      <c r="I18" s="248"/>
      <c r="J18" s="186">
        <f>J17-J16</f>
        <v>0</v>
      </c>
      <c r="K18" s="188"/>
      <c r="L18" s="186">
        <f>L17-L16</f>
        <v>0</v>
      </c>
      <c r="M18" s="188"/>
      <c r="N18" s="247">
        <f>N17-N16</f>
        <v>0</v>
      </c>
      <c r="O18" s="249"/>
    </row>
    <row r="19" spans="1:15" ht="17.25" customHeight="1">
      <c r="A19" s="21"/>
      <c r="B19" s="22"/>
      <c r="C19" s="177" t="s">
        <v>13</v>
      </c>
      <c r="D19" s="178"/>
      <c r="E19" s="178"/>
      <c r="F19" s="179"/>
      <c r="G19" s="99" t="s">
        <v>9</v>
      </c>
      <c r="H19" s="186">
        <f>SUM(H4,H10,H13,,H16,H7)</f>
        <v>193801000</v>
      </c>
      <c r="I19" s="187"/>
      <c r="J19" s="186">
        <f>SUM(J4,J7,J10,J13,J16)</f>
        <v>0</v>
      </c>
      <c r="K19" s="187"/>
      <c r="L19" s="186">
        <v>0</v>
      </c>
      <c r="M19" s="188"/>
      <c r="N19" s="186">
        <f>SUM(N4,N10,N13,N16,N7)</f>
        <v>193801000</v>
      </c>
      <c r="O19" s="189"/>
    </row>
    <row r="20" spans="1:15" ht="17.25" customHeight="1">
      <c r="A20" s="21"/>
      <c r="B20" s="22"/>
      <c r="C20" s="180"/>
      <c r="D20" s="181"/>
      <c r="E20" s="181"/>
      <c r="F20" s="182"/>
      <c r="G20" s="99" t="s">
        <v>10</v>
      </c>
      <c r="H20" s="186">
        <f>SUM(H5,H11,H14,,H17,H8)</f>
        <v>193418000</v>
      </c>
      <c r="I20" s="188"/>
      <c r="J20" s="186">
        <f>SUM(J5,J8,J14,J17)</f>
        <v>1200000</v>
      </c>
      <c r="K20" s="188"/>
      <c r="L20" s="186">
        <v>0</v>
      </c>
      <c r="M20" s="188"/>
      <c r="N20" s="186">
        <f>SUM(N5,N11,N14,,N17,N8)</f>
        <v>194618000</v>
      </c>
      <c r="O20" s="259"/>
    </row>
    <row r="21" spans="1:15" ht="17.25" customHeight="1" thickBot="1">
      <c r="A21" s="21"/>
      <c r="B21" s="22"/>
      <c r="C21" s="229"/>
      <c r="D21" s="230"/>
      <c r="E21" s="230"/>
      <c r="F21" s="231"/>
      <c r="G21" s="100" t="s">
        <v>11</v>
      </c>
      <c r="H21" s="237">
        <f>H20-H19</f>
        <v>-383000</v>
      </c>
      <c r="I21" s="238"/>
      <c r="J21" s="237">
        <f>J20-J19</f>
        <v>1200000</v>
      </c>
      <c r="K21" s="238"/>
      <c r="L21" s="237">
        <f>L20-L19</f>
        <v>0</v>
      </c>
      <c r="M21" s="238"/>
      <c r="N21" s="250">
        <f>N20-N19</f>
        <v>817000</v>
      </c>
      <c r="O21" s="251"/>
    </row>
    <row r="22" spans="1:15" ht="17.25" customHeight="1" thickTop="1">
      <c r="A22" s="21"/>
      <c r="B22" s="22"/>
      <c r="C22" s="198" t="s">
        <v>96</v>
      </c>
      <c r="D22" s="199"/>
      <c r="E22" s="198" t="s">
        <v>104</v>
      </c>
      <c r="F22" s="199"/>
      <c r="G22" s="98" t="s">
        <v>9</v>
      </c>
      <c r="H22" s="291">
        <v>1700000</v>
      </c>
      <c r="I22" s="294"/>
      <c r="J22" s="291">
        <v>0</v>
      </c>
      <c r="K22" s="291"/>
      <c r="L22" s="291">
        <v>0</v>
      </c>
      <c r="M22" s="291"/>
      <c r="N22" s="292">
        <f>SUM(H22:M22)</f>
        <v>1700000</v>
      </c>
      <c r="O22" s="293"/>
    </row>
    <row r="23" spans="1:15" ht="17.25" customHeight="1">
      <c r="A23" s="21"/>
      <c r="B23" s="22"/>
      <c r="C23" s="200"/>
      <c r="D23" s="201"/>
      <c r="E23" s="200"/>
      <c r="F23" s="201"/>
      <c r="G23" s="99" t="s">
        <v>10</v>
      </c>
      <c r="H23" s="232">
        <v>1256000</v>
      </c>
      <c r="I23" s="245"/>
      <c r="J23" s="232">
        <v>0</v>
      </c>
      <c r="K23" s="232"/>
      <c r="L23" s="232">
        <v>0</v>
      </c>
      <c r="M23" s="232"/>
      <c r="N23" s="225">
        <f>SUM(H23:M23)</f>
        <v>1256000</v>
      </c>
      <c r="O23" s="226"/>
    </row>
    <row r="24" spans="1:15" ht="17.25" customHeight="1">
      <c r="A24" s="21"/>
      <c r="B24" s="22"/>
      <c r="C24" s="200"/>
      <c r="D24" s="201"/>
      <c r="E24" s="202"/>
      <c r="F24" s="203"/>
      <c r="G24" s="99" t="s">
        <v>11</v>
      </c>
      <c r="H24" s="295">
        <f>H23-H22</f>
        <v>-444000</v>
      </c>
      <c r="I24" s="296"/>
      <c r="J24" s="232">
        <f>J23-J22</f>
        <v>0</v>
      </c>
      <c r="K24" s="232"/>
      <c r="L24" s="232">
        <f>L23-L22</f>
        <v>0</v>
      </c>
      <c r="M24" s="232"/>
      <c r="N24" s="297">
        <f>N23-N22</f>
        <v>-444000</v>
      </c>
      <c r="O24" s="298"/>
    </row>
    <row r="25" spans="1:15" ht="17.25" customHeight="1">
      <c r="A25" s="21"/>
      <c r="B25" s="22"/>
      <c r="C25" s="200"/>
      <c r="D25" s="201"/>
      <c r="E25" s="204" t="s">
        <v>105</v>
      </c>
      <c r="F25" s="205"/>
      <c r="G25" s="99" t="s">
        <v>9</v>
      </c>
      <c r="H25" s="232">
        <v>0</v>
      </c>
      <c r="I25" s="245"/>
      <c r="J25" s="232">
        <v>0</v>
      </c>
      <c r="K25" s="232"/>
      <c r="L25" s="232">
        <v>0</v>
      </c>
      <c r="M25" s="232"/>
      <c r="N25" s="225">
        <f>SUM(H25:M25)</f>
        <v>0</v>
      </c>
      <c r="O25" s="226"/>
    </row>
    <row r="26" spans="1:15" ht="17.25" customHeight="1">
      <c r="A26" s="21"/>
      <c r="B26" s="22"/>
      <c r="C26" s="200"/>
      <c r="D26" s="201"/>
      <c r="E26" s="200"/>
      <c r="F26" s="201"/>
      <c r="G26" s="99" t="s">
        <v>10</v>
      </c>
      <c r="H26" s="232">
        <v>0</v>
      </c>
      <c r="I26" s="245"/>
      <c r="J26" s="232">
        <v>0</v>
      </c>
      <c r="K26" s="232"/>
      <c r="L26" s="232">
        <v>0</v>
      </c>
      <c r="M26" s="232"/>
      <c r="N26" s="225">
        <f>SUM(H26:M26)</f>
        <v>0</v>
      </c>
      <c r="O26" s="226"/>
    </row>
    <row r="27" spans="1:15" ht="17.25" customHeight="1">
      <c r="A27" s="21"/>
      <c r="B27" s="22"/>
      <c r="C27" s="200"/>
      <c r="D27" s="201"/>
      <c r="E27" s="202"/>
      <c r="F27" s="203"/>
      <c r="G27" s="99" t="s">
        <v>11</v>
      </c>
      <c r="H27" s="262">
        <f>H26-H25</f>
        <v>0</v>
      </c>
      <c r="I27" s="263"/>
      <c r="J27" s="232">
        <f>J26-J25</f>
        <v>0</v>
      </c>
      <c r="K27" s="232"/>
      <c r="L27" s="232">
        <f>L26-L25</f>
        <v>0</v>
      </c>
      <c r="M27" s="232"/>
      <c r="N27" s="264">
        <f>N26-N25</f>
        <v>0</v>
      </c>
      <c r="O27" s="265"/>
    </row>
    <row r="28" spans="1:15" ht="17.25" customHeight="1">
      <c r="A28" s="21"/>
      <c r="B28" s="22"/>
      <c r="C28" s="200"/>
      <c r="D28" s="201"/>
      <c r="E28" s="204" t="s">
        <v>97</v>
      </c>
      <c r="F28" s="205"/>
      <c r="G28" s="99" t="s">
        <v>9</v>
      </c>
      <c r="H28" s="232">
        <v>1450000</v>
      </c>
      <c r="I28" s="245"/>
      <c r="J28" s="232">
        <v>0</v>
      </c>
      <c r="K28" s="232"/>
      <c r="L28" s="232">
        <v>0</v>
      </c>
      <c r="M28" s="232"/>
      <c r="N28" s="225">
        <f>SUM(H28:M28)</f>
        <v>1450000</v>
      </c>
      <c r="O28" s="226"/>
    </row>
    <row r="29" spans="1:15" ht="17.25" customHeight="1">
      <c r="A29" s="21"/>
      <c r="B29" s="22"/>
      <c r="C29" s="200"/>
      <c r="D29" s="201"/>
      <c r="E29" s="200"/>
      <c r="F29" s="201"/>
      <c r="G29" s="99" t="s">
        <v>10</v>
      </c>
      <c r="H29" s="232">
        <v>1183800</v>
      </c>
      <c r="I29" s="245"/>
      <c r="J29" s="232">
        <v>307000</v>
      </c>
      <c r="K29" s="232"/>
      <c r="L29" s="232">
        <v>0</v>
      </c>
      <c r="M29" s="232"/>
      <c r="N29" s="225">
        <f>SUM(H29:M29)</f>
        <v>1490800</v>
      </c>
      <c r="O29" s="226"/>
    </row>
    <row r="30" spans="1:15" ht="17.25" customHeight="1">
      <c r="A30" s="21"/>
      <c r="B30" s="22"/>
      <c r="C30" s="202"/>
      <c r="D30" s="203"/>
      <c r="E30" s="202"/>
      <c r="F30" s="203"/>
      <c r="G30" s="99" t="s">
        <v>11</v>
      </c>
      <c r="H30" s="262">
        <f>H29-H28</f>
        <v>-266200</v>
      </c>
      <c r="I30" s="263"/>
      <c r="J30" s="232">
        <f>J29-J28</f>
        <v>307000</v>
      </c>
      <c r="K30" s="232"/>
      <c r="L30" s="232">
        <f>L29-L28</f>
        <v>0</v>
      </c>
      <c r="M30" s="232"/>
      <c r="N30" s="264">
        <f>N29-N28</f>
        <v>40800</v>
      </c>
      <c r="O30" s="265"/>
    </row>
    <row r="31" spans="1:15" ht="17.25" customHeight="1">
      <c r="A31" s="21"/>
      <c r="B31" s="22"/>
      <c r="C31" s="177" t="s">
        <v>13</v>
      </c>
      <c r="D31" s="178"/>
      <c r="E31" s="178"/>
      <c r="F31" s="179"/>
      <c r="G31" s="99" t="s">
        <v>9</v>
      </c>
      <c r="H31" s="186">
        <f>H22+H25+H28</f>
        <v>3150000</v>
      </c>
      <c r="I31" s="187"/>
      <c r="J31" s="186">
        <f>J22</f>
        <v>0</v>
      </c>
      <c r="K31" s="187"/>
      <c r="L31" s="186">
        <v>0</v>
      </c>
      <c r="M31" s="188"/>
      <c r="N31" s="186">
        <f>SUM(H31:M31)</f>
        <v>3150000</v>
      </c>
      <c r="O31" s="189"/>
    </row>
    <row r="32" spans="1:15" ht="17.25" customHeight="1">
      <c r="A32" s="21"/>
      <c r="B32" s="22"/>
      <c r="C32" s="180"/>
      <c r="D32" s="181"/>
      <c r="E32" s="181"/>
      <c r="F32" s="182"/>
      <c r="G32" s="99" t="s">
        <v>10</v>
      </c>
      <c r="H32" s="186">
        <f>H23+H26+H29</f>
        <v>2439800</v>
      </c>
      <c r="I32" s="188"/>
      <c r="J32" s="186">
        <f>J23+J26+J29</f>
        <v>307000</v>
      </c>
      <c r="K32" s="188"/>
      <c r="L32" s="186">
        <v>0</v>
      </c>
      <c r="M32" s="188"/>
      <c r="N32" s="186">
        <f>SUM(H32:M32)</f>
        <v>2746800</v>
      </c>
      <c r="O32" s="189"/>
    </row>
    <row r="33" spans="1:15" ht="17.25" customHeight="1" thickBot="1">
      <c r="A33" s="21"/>
      <c r="B33" s="22"/>
      <c r="C33" s="183"/>
      <c r="D33" s="184"/>
      <c r="E33" s="184"/>
      <c r="F33" s="185"/>
      <c r="G33" s="101" t="s">
        <v>11</v>
      </c>
      <c r="H33" s="208">
        <f>H32-H31</f>
        <v>-710200</v>
      </c>
      <c r="I33" s="209"/>
      <c r="J33" s="208">
        <f>J32-J31</f>
        <v>307000</v>
      </c>
      <c r="K33" s="209"/>
      <c r="L33" s="208">
        <f>L32-L31</f>
        <v>0</v>
      </c>
      <c r="M33" s="209"/>
      <c r="N33" s="175">
        <f>N32-N31</f>
        <v>-403200</v>
      </c>
      <c r="O33" s="176"/>
    </row>
    <row r="34" spans="1:15" ht="17.25" customHeight="1" thickTop="1">
      <c r="A34" s="21"/>
      <c r="B34" s="22"/>
      <c r="C34" s="200" t="s">
        <v>106</v>
      </c>
      <c r="D34" s="201"/>
      <c r="E34" s="180" t="s">
        <v>107</v>
      </c>
      <c r="F34" s="182"/>
      <c r="G34" s="102" t="s">
        <v>9</v>
      </c>
      <c r="H34" s="210">
        <v>514000</v>
      </c>
      <c r="I34" s="211"/>
      <c r="J34" s="210">
        <v>0</v>
      </c>
      <c r="K34" s="211"/>
      <c r="L34" s="210">
        <v>0</v>
      </c>
      <c r="M34" s="211"/>
      <c r="N34" s="206">
        <f>SUM(H34:M34)</f>
        <v>514000</v>
      </c>
      <c r="O34" s="207"/>
    </row>
    <row r="35" spans="1:15" ht="17.25" customHeight="1">
      <c r="A35" s="21"/>
      <c r="B35" s="22"/>
      <c r="C35" s="200"/>
      <c r="D35" s="201"/>
      <c r="E35" s="180"/>
      <c r="F35" s="182"/>
      <c r="G35" s="99" t="s">
        <v>10</v>
      </c>
      <c r="H35" s="186">
        <v>514000</v>
      </c>
      <c r="I35" s="188"/>
      <c r="J35" s="186">
        <v>0</v>
      </c>
      <c r="K35" s="188"/>
      <c r="L35" s="186">
        <v>0</v>
      </c>
      <c r="M35" s="188"/>
      <c r="N35" s="196">
        <f>SUM(H35:M35)</f>
        <v>514000</v>
      </c>
      <c r="O35" s="197"/>
    </row>
    <row r="36" spans="1:15" ht="17.25" customHeight="1">
      <c r="A36" s="21"/>
      <c r="B36" s="22"/>
      <c r="C36" s="200"/>
      <c r="D36" s="201"/>
      <c r="E36" s="190"/>
      <c r="F36" s="191"/>
      <c r="G36" s="99" t="s">
        <v>11</v>
      </c>
      <c r="H36" s="192">
        <f>H35-H34</f>
        <v>0</v>
      </c>
      <c r="I36" s="193"/>
      <c r="J36" s="186">
        <f>J35-J34</f>
        <v>0</v>
      </c>
      <c r="K36" s="188"/>
      <c r="L36" s="186">
        <f>L35-L34</f>
        <v>0</v>
      </c>
      <c r="M36" s="188"/>
      <c r="N36" s="194">
        <f>N35-N34</f>
        <v>0</v>
      </c>
      <c r="O36" s="195"/>
    </row>
    <row r="37" spans="1:15" ht="17.25" customHeight="1">
      <c r="A37" s="246"/>
      <c r="B37" s="182"/>
      <c r="C37" s="200"/>
      <c r="D37" s="201"/>
      <c r="E37" s="177" t="s">
        <v>70</v>
      </c>
      <c r="F37" s="179"/>
      <c r="G37" s="102" t="s">
        <v>9</v>
      </c>
      <c r="H37" s="186">
        <v>6114400</v>
      </c>
      <c r="I37" s="188"/>
      <c r="J37" s="186">
        <v>0</v>
      </c>
      <c r="K37" s="188"/>
      <c r="L37" s="186">
        <v>0</v>
      </c>
      <c r="M37" s="188"/>
      <c r="N37" s="196">
        <f>SUM(H37:M37)</f>
        <v>6114400</v>
      </c>
      <c r="O37" s="197"/>
    </row>
    <row r="38" spans="1:15" ht="17.25" customHeight="1">
      <c r="A38" s="21"/>
      <c r="B38" s="22"/>
      <c r="C38" s="200"/>
      <c r="D38" s="201"/>
      <c r="E38" s="180"/>
      <c r="F38" s="182"/>
      <c r="G38" s="99" t="s">
        <v>10</v>
      </c>
      <c r="H38" s="186">
        <v>6114400</v>
      </c>
      <c r="I38" s="188"/>
      <c r="J38" s="186">
        <v>0</v>
      </c>
      <c r="K38" s="188"/>
      <c r="L38" s="186">
        <v>0</v>
      </c>
      <c r="M38" s="188"/>
      <c r="N38" s="196">
        <f>SUM(H38:M38)</f>
        <v>6114400</v>
      </c>
      <c r="O38" s="197"/>
    </row>
    <row r="39" spans="1:15" ht="17.25" customHeight="1">
      <c r="A39" s="21"/>
      <c r="B39" s="22"/>
      <c r="C39" s="200"/>
      <c r="D39" s="201"/>
      <c r="E39" s="190"/>
      <c r="F39" s="191"/>
      <c r="G39" s="99" t="s">
        <v>11</v>
      </c>
      <c r="H39" s="247">
        <f>H38-H37</f>
        <v>0</v>
      </c>
      <c r="I39" s="266"/>
      <c r="J39" s="186">
        <f>J38-J37</f>
        <v>0</v>
      </c>
      <c r="K39" s="188"/>
      <c r="L39" s="186">
        <f>L38-L37</f>
        <v>0</v>
      </c>
      <c r="M39" s="188"/>
      <c r="N39" s="260">
        <f>N38-N37</f>
        <v>0</v>
      </c>
      <c r="O39" s="261"/>
    </row>
    <row r="40" spans="1:15" ht="17.25" customHeight="1">
      <c r="A40" s="246"/>
      <c r="B40" s="182"/>
      <c r="C40" s="200"/>
      <c r="D40" s="201"/>
      <c r="E40" s="177" t="s">
        <v>30</v>
      </c>
      <c r="F40" s="179"/>
      <c r="G40" s="102" t="s">
        <v>9</v>
      </c>
      <c r="H40" s="186">
        <v>5860000</v>
      </c>
      <c r="I40" s="187"/>
      <c r="J40" s="186">
        <v>0</v>
      </c>
      <c r="K40" s="188"/>
      <c r="L40" s="186">
        <v>0</v>
      </c>
      <c r="M40" s="188"/>
      <c r="N40" s="196">
        <f>SUM(H40:M40)</f>
        <v>5860000</v>
      </c>
      <c r="O40" s="197"/>
    </row>
    <row r="41" spans="1:15" ht="17.25" customHeight="1">
      <c r="A41" s="21"/>
      <c r="B41" s="22"/>
      <c r="C41" s="200"/>
      <c r="D41" s="201"/>
      <c r="E41" s="180"/>
      <c r="F41" s="182"/>
      <c r="G41" s="99" t="s">
        <v>10</v>
      </c>
      <c r="H41" s="186">
        <v>5860000</v>
      </c>
      <c r="I41" s="187"/>
      <c r="J41" s="186">
        <v>0</v>
      </c>
      <c r="K41" s="188"/>
      <c r="L41" s="186">
        <v>0</v>
      </c>
      <c r="M41" s="188"/>
      <c r="N41" s="196">
        <f>SUM(H41:M41)</f>
        <v>5860000</v>
      </c>
      <c r="O41" s="197"/>
    </row>
    <row r="42" spans="1:15" ht="17.25" customHeight="1">
      <c r="A42" s="21"/>
      <c r="B42" s="22"/>
      <c r="C42" s="200"/>
      <c r="D42" s="201"/>
      <c r="E42" s="190"/>
      <c r="F42" s="191"/>
      <c r="G42" s="99" t="s">
        <v>11</v>
      </c>
      <c r="H42" s="192">
        <f>H41-H40</f>
        <v>0</v>
      </c>
      <c r="I42" s="212"/>
      <c r="J42" s="186">
        <f>J41-J40</f>
        <v>0</v>
      </c>
      <c r="K42" s="188"/>
      <c r="L42" s="186">
        <f>L41-L40</f>
        <v>0</v>
      </c>
      <c r="M42" s="188"/>
      <c r="N42" s="194">
        <f>N41-N40</f>
        <v>0</v>
      </c>
      <c r="O42" s="195"/>
    </row>
    <row r="43" spans="1:15" ht="17.25" customHeight="1">
      <c r="A43" s="246"/>
      <c r="B43" s="182"/>
      <c r="C43" s="200"/>
      <c r="D43" s="201"/>
      <c r="E43" s="177" t="s">
        <v>37</v>
      </c>
      <c r="F43" s="179"/>
      <c r="G43" s="102" t="s">
        <v>9</v>
      </c>
      <c r="H43" s="186">
        <v>1156600</v>
      </c>
      <c r="I43" s="187"/>
      <c r="J43" s="186">
        <v>0</v>
      </c>
      <c r="K43" s="188"/>
      <c r="L43" s="186">
        <v>0</v>
      </c>
      <c r="M43" s="188"/>
      <c r="N43" s="196">
        <f>SUM(H43:M43)</f>
        <v>1156600</v>
      </c>
      <c r="O43" s="197"/>
    </row>
    <row r="44" spans="1:15" ht="17.25" customHeight="1">
      <c r="A44" s="21"/>
      <c r="B44" s="22"/>
      <c r="C44" s="200"/>
      <c r="D44" s="201"/>
      <c r="E44" s="23"/>
      <c r="F44" s="22"/>
      <c r="G44" s="99" t="s">
        <v>10</v>
      </c>
      <c r="H44" s="186">
        <v>1156600</v>
      </c>
      <c r="I44" s="187"/>
      <c r="J44" s="186">
        <v>0</v>
      </c>
      <c r="K44" s="188"/>
      <c r="L44" s="186">
        <v>0</v>
      </c>
      <c r="M44" s="188"/>
      <c r="N44" s="196">
        <f>SUM(H44:M44)</f>
        <v>1156600</v>
      </c>
      <c r="O44" s="197"/>
    </row>
    <row r="45" spans="1:15" ht="17.25" customHeight="1">
      <c r="A45" s="21"/>
      <c r="B45" s="22"/>
      <c r="C45" s="200"/>
      <c r="D45" s="201"/>
      <c r="E45" s="26"/>
      <c r="F45" s="27"/>
      <c r="G45" s="99" t="s">
        <v>11</v>
      </c>
      <c r="H45" s="192">
        <f>H44-H43</f>
        <v>0</v>
      </c>
      <c r="I45" s="212"/>
      <c r="J45" s="186">
        <f>J44-J43</f>
        <v>0</v>
      </c>
      <c r="K45" s="188"/>
      <c r="L45" s="186">
        <f>L44-L43</f>
        <v>0</v>
      </c>
      <c r="M45" s="188"/>
      <c r="N45" s="194">
        <f>N44-N43</f>
        <v>0</v>
      </c>
      <c r="O45" s="195"/>
    </row>
    <row r="46" spans="1:15" ht="17.25" customHeight="1">
      <c r="A46" s="21"/>
      <c r="B46" s="22"/>
      <c r="C46" s="200"/>
      <c r="D46" s="201"/>
      <c r="E46" s="177" t="s">
        <v>31</v>
      </c>
      <c r="F46" s="179"/>
      <c r="G46" s="99" t="s">
        <v>9</v>
      </c>
      <c r="H46" s="186">
        <v>686000</v>
      </c>
      <c r="I46" s="187"/>
      <c r="J46" s="186">
        <v>0</v>
      </c>
      <c r="K46" s="188"/>
      <c r="L46" s="186">
        <v>0</v>
      </c>
      <c r="M46" s="188"/>
      <c r="N46" s="196">
        <f>SUM(H46:M46)</f>
        <v>686000</v>
      </c>
      <c r="O46" s="197"/>
    </row>
    <row r="47" spans="1:15" ht="17.25" customHeight="1">
      <c r="A47" s="21"/>
      <c r="B47" s="22"/>
      <c r="C47" s="200"/>
      <c r="D47" s="201"/>
      <c r="E47" s="23"/>
      <c r="F47" s="22"/>
      <c r="G47" s="99" t="s">
        <v>10</v>
      </c>
      <c r="H47" s="186">
        <v>686000</v>
      </c>
      <c r="I47" s="187"/>
      <c r="J47" s="186">
        <v>40000</v>
      </c>
      <c r="K47" s="188"/>
      <c r="L47" s="186">
        <v>0</v>
      </c>
      <c r="M47" s="188"/>
      <c r="N47" s="196">
        <f>SUM(H47:M47)</f>
        <v>726000</v>
      </c>
      <c r="O47" s="197"/>
    </row>
    <row r="48" spans="1:15" ht="17.25" customHeight="1" hidden="1">
      <c r="A48" s="21"/>
      <c r="B48" s="22"/>
      <c r="C48" s="200"/>
      <c r="D48" s="201"/>
      <c r="E48" s="23"/>
      <c r="F48" s="22"/>
      <c r="G48" s="103" t="s">
        <v>11</v>
      </c>
      <c r="H48" s="213">
        <f>H47-H46</f>
        <v>0</v>
      </c>
      <c r="I48" s="214"/>
      <c r="J48" s="269">
        <f>J47-J46</f>
        <v>40000</v>
      </c>
      <c r="K48" s="270"/>
      <c r="L48" s="269">
        <f>L47-L46</f>
        <v>0</v>
      </c>
      <c r="M48" s="270"/>
      <c r="N48" s="267">
        <f>N47-N46</f>
        <v>40000</v>
      </c>
      <c r="O48" s="268"/>
    </row>
    <row r="49" spans="1:15" ht="17.25" customHeight="1" hidden="1">
      <c r="A49" s="21"/>
      <c r="B49" s="22"/>
      <c r="C49" s="200"/>
      <c r="D49" s="201"/>
      <c r="E49" s="177" t="s">
        <v>82</v>
      </c>
      <c r="F49" s="179"/>
      <c r="G49" s="99" t="s">
        <v>9</v>
      </c>
      <c r="H49" s="186">
        <v>0</v>
      </c>
      <c r="I49" s="188"/>
      <c r="J49" s="186">
        <v>0</v>
      </c>
      <c r="K49" s="188"/>
      <c r="L49" s="186">
        <v>0</v>
      </c>
      <c r="M49" s="188"/>
      <c r="N49" s="196">
        <f>SUM(H49:M49)</f>
        <v>0</v>
      </c>
      <c r="O49" s="197"/>
    </row>
    <row r="50" spans="1:15" ht="17.25" customHeight="1" hidden="1">
      <c r="A50" s="21"/>
      <c r="B50" s="22"/>
      <c r="C50" s="200"/>
      <c r="D50" s="201"/>
      <c r="E50" s="23"/>
      <c r="F50" s="22"/>
      <c r="G50" s="99" t="s">
        <v>10</v>
      </c>
      <c r="H50" s="186">
        <v>0</v>
      </c>
      <c r="I50" s="188"/>
      <c r="J50" s="186"/>
      <c r="K50" s="188"/>
      <c r="L50" s="186">
        <v>0</v>
      </c>
      <c r="M50" s="188"/>
      <c r="N50" s="196">
        <f>SUM(H50:M50)</f>
        <v>0</v>
      </c>
      <c r="O50" s="197"/>
    </row>
    <row r="51" spans="1:15" ht="17.25" customHeight="1" hidden="1">
      <c r="A51" s="21"/>
      <c r="B51" s="22"/>
      <c r="C51" s="202"/>
      <c r="D51" s="203"/>
      <c r="E51" s="23"/>
      <c r="F51" s="22"/>
      <c r="G51" s="103" t="s">
        <v>11</v>
      </c>
      <c r="H51" s="186">
        <f>H50-H49</f>
        <v>0</v>
      </c>
      <c r="I51" s="188"/>
      <c r="J51" s="186"/>
      <c r="K51" s="188"/>
      <c r="L51" s="186">
        <f>L50-L49</f>
        <v>0</v>
      </c>
      <c r="M51" s="188"/>
      <c r="N51" s="196">
        <f>N50-N49</f>
        <v>0</v>
      </c>
      <c r="O51" s="197"/>
    </row>
    <row r="52" spans="1:15" ht="17.25" customHeight="1">
      <c r="A52" s="21"/>
      <c r="B52" s="22"/>
      <c r="C52" s="177" t="s">
        <v>66</v>
      </c>
      <c r="D52" s="178"/>
      <c r="E52" s="178"/>
      <c r="F52" s="179"/>
      <c r="G52" s="99" t="s">
        <v>9</v>
      </c>
      <c r="H52" s="232">
        <f>H34+H37+H40+H43+H46</f>
        <v>14331000</v>
      </c>
      <c r="I52" s="232"/>
      <c r="J52" s="232">
        <f>J34+J37+J40+J43+J46+J49</f>
        <v>0</v>
      </c>
      <c r="K52" s="232"/>
      <c r="L52" s="232">
        <f>L28+L37+L40+L43+L46+L49</f>
        <v>0</v>
      </c>
      <c r="M52" s="232"/>
      <c r="N52" s="186">
        <f>SUM(H52:M52)</f>
        <v>14331000</v>
      </c>
      <c r="O52" s="189"/>
    </row>
    <row r="53" spans="1:15" ht="17.25" customHeight="1">
      <c r="A53" s="21"/>
      <c r="B53" s="22"/>
      <c r="C53" s="180"/>
      <c r="D53" s="181"/>
      <c r="E53" s="181"/>
      <c r="F53" s="182"/>
      <c r="G53" s="99" t="s">
        <v>10</v>
      </c>
      <c r="H53" s="232">
        <f>H35+H38+H41+H44+H47</f>
        <v>14331000</v>
      </c>
      <c r="I53" s="232"/>
      <c r="J53" s="232">
        <f>J35+J38+J41+J44+J47+J50</f>
        <v>40000</v>
      </c>
      <c r="K53" s="232"/>
      <c r="L53" s="232">
        <f>L29+L38+L41+L44+L47+L50</f>
        <v>0</v>
      </c>
      <c r="M53" s="232"/>
      <c r="N53" s="225">
        <f>SUM(H53:M53)</f>
        <v>14371000</v>
      </c>
      <c r="O53" s="226"/>
    </row>
    <row r="54" spans="1:15" ht="17.25" customHeight="1" thickBot="1">
      <c r="A54" s="73"/>
      <c r="B54" s="74"/>
      <c r="C54" s="229"/>
      <c r="D54" s="230"/>
      <c r="E54" s="230"/>
      <c r="F54" s="231"/>
      <c r="G54" s="104" t="s">
        <v>67</v>
      </c>
      <c r="H54" s="233">
        <f>H53-H52</f>
        <v>0</v>
      </c>
      <c r="I54" s="233"/>
      <c r="J54" s="233">
        <f>J53-J52</f>
        <v>40000</v>
      </c>
      <c r="K54" s="233"/>
      <c r="L54" s="233">
        <f>L53-L52</f>
        <v>0</v>
      </c>
      <c r="M54" s="233"/>
      <c r="N54" s="227">
        <f>N53-N52</f>
        <v>40000</v>
      </c>
      <c r="O54" s="228"/>
    </row>
    <row r="55" spans="1:15" ht="17.25" customHeight="1" thickBot="1">
      <c r="A55" s="242" t="s">
        <v>6</v>
      </c>
      <c r="B55" s="243"/>
      <c r="C55" s="244" t="s">
        <v>2</v>
      </c>
      <c r="D55" s="243"/>
      <c r="E55" s="244" t="s">
        <v>3</v>
      </c>
      <c r="F55" s="243"/>
      <c r="G55" s="105" t="s">
        <v>5</v>
      </c>
      <c r="H55" s="235" t="s">
        <v>4</v>
      </c>
      <c r="I55" s="236"/>
      <c r="J55" s="240" t="s">
        <v>29</v>
      </c>
      <c r="K55" s="241"/>
      <c r="L55" s="240" t="s">
        <v>39</v>
      </c>
      <c r="M55" s="241"/>
      <c r="N55" s="235" t="s">
        <v>1</v>
      </c>
      <c r="O55" s="239"/>
    </row>
    <row r="56" spans="1:15" ht="17.25" customHeight="1" thickTop="1">
      <c r="A56" s="221" t="s">
        <v>71</v>
      </c>
      <c r="B56" s="222"/>
      <c r="C56" s="223" t="s">
        <v>38</v>
      </c>
      <c r="D56" s="222"/>
      <c r="E56" s="177" t="s">
        <v>72</v>
      </c>
      <c r="F56" s="179"/>
      <c r="G56" s="99" t="s">
        <v>9</v>
      </c>
      <c r="H56" s="186">
        <v>14635000</v>
      </c>
      <c r="I56" s="187"/>
      <c r="J56" s="186">
        <v>0</v>
      </c>
      <c r="K56" s="188"/>
      <c r="L56" s="186">
        <v>0</v>
      </c>
      <c r="M56" s="188"/>
      <c r="N56" s="196">
        <f>SUM(H56:M56)</f>
        <v>14635000</v>
      </c>
      <c r="O56" s="197"/>
    </row>
    <row r="57" spans="1:15" ht="17.25" customHeight="1">
      <c r="A57" s="21"/>
      <c r="B57" s="22"/>
      <c r="C57" s="23"/>
      <c r="D57" s="22"/>
      <c r="E57" s="23"/>
      <c r="F57" s="22"/>
      <c r="G57" s="99" t="s">
        <v>10</v>
      </c>
      <c r="H57" s="186">
        <v>14635000</v>
      </c>
      <c r="I57" s="187"/>
      <c r="J57" s="186">
        <v>0</v>
      </c>
      <c r="K57" s="188"/>
      <c r="L57" s="186">
        <v>0</v>
      </c>
      <c r="M57" s="188"/>
      <c r="N57" s="196">
        <f>SUM(H57:M57)</f>
        <v>14635000</v>
      </c>
      <c r="O57" s="197"/>
    </row>
    <row r="58" spans="1:15" ht="17.25" customHeight="1">
      <c r="A58" s="21"/>
      <c r="B58" s="22"/>
      <c r="C58" s="23"/>
      <c r="D58" s="22"/>
      <c r="E58" s="26"/>
      <c r="F58" s="27"/>
      <c r="G58" s="99" t="s">
        <v>11</v>
      </c>
      <c r="H58" s="186">
        <f>H57-H56</f>
        <v>0</v>
      </c>
      <c r="I58" s="187"/>
      <c r="J58" s="186">
        <f>J57-J56</f>
        <v>0</v>
      </c>
      <c r="K58" s="187"/>
      <c r="L58" s="186">
        <f>L57-L56</f>
        <v>0</v>
      </c>
      <c r="M58" s="187"/>
      <c r="N58" s="196">
        <f>N57-N56</f>
        <v>0</v>
      </c>
      <c r="O58" s="197"/>
    </row>
    <row r="59" spans="1:15" ht="17.25" customHeight="1">
      <c r="A59" s="21"/>
      <c r="B59" s="22"/>
      <c r="C59" s="177" t="s">
        <v>66</v>
      </c>
      <c r="D59" s="178"/>
      <c r="E59" s="178"/>
      <c r="F59" s="179"/>
      <c r="G59" s="99" t="s">
        <v>9</v>
      </c>
      <c r="H59" s="232">
        <f>H56</f>
        <v>14635000</v>
      </c>
      <c r="I59" s="232"/>
      <c r="J59" s="186">
        <f>J56</f>
        <v>0</v>
      </c>
      <c r="K59" s="188"/>
      <c r="L59" s="186">
        <f>L56</f>
        <v>0</v>
      </c>
      <c r="M59" s="188"/>
      <c r="N59" s="186">
        <f>SUM(H59:M59)</f>
        <v>14635000</v>
      </c>
      <c r="O59" s="189"/>
    </row>
    <row r="60" spans="1:15" ht="17.25" customHeight="1">
      <c r="A60" s="21"/>
      <c r="B60" s="22"/>
      <c r="C60" s="180"/>
      <c r="D60" s="181"/>
      <c r="E60" s="181"/>
      <c r="F60" s="182"/>
      <c r="G60" s="99" t="s">
        <v>10</v>
      </c>
      <c r="H60" s="232">
        <f>H57</f>
        <v>14635000</v>
      </c>
      <c r="I60" s="232"/>
      <c r="J60" s="232">
        <f>J57</f>
        <v>0</v>
      </c>
      <c r="K60" s="232"/>
      <c r="L60" s="232">
        <f>L57</f>
        <v>0</v>
      </c>
      <c r="M60" s="232"/>
      <c r="N60" s="225">
        <f>SUM(H60:M60)</f>
        <v>14635000</v>
      </c>
      <c r="O60" s="226"/>
    </row>
    <row r="61" spans="1:15" ht="17.25" customHeight="1" thickBot="1">
      <c r="A61" s="21"/>
      <c r="B61" s="22"/>
      <c r="C61" s="183"/>
      <c r="D61" s="184"/>
      <c r="E61" s="184"/>
      <c r="F61" s="185"/>
      <c r="G61" s="106" t="s">
        <v>67</v>
      </c>
      <c r="H61" s="175">
        <f>H60-H59</f>
        <v>0</v>
      </c>
      <c r="I61" s="215"/>
      <c r="J61" s="175">
        <f>J60-J59</f>
        <v>0</v>
      </c>
      <c r="K61" s="215"/>
      <c r="L61" s="175">
        <f>L60-L59</f>
        <v>0</v>
      </c>
      <c r="M61" s="215"/>
      <c r="N61" s="285">
        <f>N60-N59</f>
        <v>0</v>
      </c>
      <c r="O61" s="286"/>
    </row>
    <row r="62" spans="1:15" ht="17.25" customHeight="1" thickTop="1">
      <c r="A62" s="21"/>
      <c r="B62" s="22"/>
      <c r="C62" s="180" t="s">
        <v>73</v>
      </c>
      <c r="D62" s="182"/>
      <c r="E62" s="180" t="s">
        <v>74</v>
      </c>
      <c r="F62" s="182"/>
      <c r="G62" s="102" t="s">
        <v>9</v>
      </c>
      <c r="H62" s="210">
        <v>2390000</v>
      </c>
      <c r="I62" s="271"/>
      <c r="J62" s="210">
        <v>0</v>
      </c>
      <c r="K62" s="211"/>
      <c r="L62" s="210">
        <v>0</v>
      </c>
      <c r="M62" s="211"/>
      <c r="N62" s="206">
        <f>SUM(H62:M62)</f>
        <v>2390000</v>
      </c>
      <c r="O62" s="207"/>
    </row>
    <row r="63" spans="1:15" ht="17.25" customHeight="1">
      <c r="A63" s="21"/>
      <c r="B63" s="22"/>
      <c r="C63" s="23"/>
      <c r="D63" s="22"/>
      <c r="E63" s="23"/>
      <c r="F63" s="22"/>
      <c r="G63" s="99" t="s">
        <v>10</v>
      </c>
      <c r="H63" s="186">
        <v>2390000</v>
      </c>
      <c r="I63" s="187"/>
      <c r="J63" s="186">
        <v>0</v>
      </c>
      <c r="K63" s="188"/>
      <c r="L63" s="186">
        <v>0</v>
      </c>
      <c r="M63" s="188"/>
      <c r="N63" s="196">
        <f>SUM(H63:M63)</f>
        <v>2390000</v>
      </c>
      <c r="O63" s="197"/>
    </row>
    <row r="64" spans="1:15" ht="17.25" customHeight="1">
      <c r="A64" s="21"/>
      <c r="B64" s="22"/>
      <c r="C64" s="23"/>
      <c r="D64" s="22"/>
      <c r="E64" s="26"/>
      <c r="F64" s="27"/>
      <c r="G64" s="99" t="s">
        <v>11</v>
      </c>
      <c r="H64" s="247">
        <f>H63-H62</f>
        <v>0</v>
      </c>
      <c r="I64" s="248"/>
      <c r="J64" s="186">
        <f>J63-J62</f>
        <v>0</v>
      </c>
      <c r="K64" s="187"/>
      <c r="L64" s="186">
        <f>L63-L62</f>
        <v>0</v>
      </c>
      <c r="M64" s="187"/>
      <c r="N64" s="260">
        <f>N63-N62</f>
        <v>0</v>
      </c>
      <c r="O64" s="261"/>
    </row>
    <row r="65" spans="1:15" ht="17.25" customHeight="1">
      <c r="A65" s="21"/>
      <c r="B65" s="22"/>
      <c r="C65" s="32"/>
      <c r="D65" s="46"/>
      <c r="E65" s="177" t="s">
        <v>35</v>
      </c>
      <c r="F65" s="179"/>
      <c r="G65" s="99" t="s">
        <v>9</v>
      </c>
      <c r="H65" s="186">
        <v>9760000</v>
      </c>
      <c r="I65" s="187"/>
      <c r="J65" s="186">
        <v>0</v>
      </c>
      <c r="K65" s="188"/>
      <c r="L65" s="186">
        <v>0</v>
      </c>
      <c r="M65" s="188"/>
      <c r="N65" s="196">
        <f>SUM(H65:M65)</f>
        <v>9760000</v>
      </c>
      <c r="O65" s="197"/>
    </row>
    <row r="66" spans="1:15" ht="17.25" customHeight="1">
      <c r="A66" s="21"/>
      <c r="B66" s="22"/>
      <c r="C66" s="32"/>
      <c r="D66" s="46"/>
      <c r="E66" s="32"/>
      <c r="F66" s="31"/>
      <c r="G66" s="99" t="s">
        <v>10</v>
      </c>
      <c r="H66" s="186">
        <v>9760000</v>
      </c>
      <c r="I66" s="187"/>
      <c r="J66" s="186">
        <v>0</v>
      </c>
      <c r="K66" s="188"/>
      <c r="L66" s="186">
        <v>0</v>
      </c>
      <c r="M66" s="188"/>
      <c r="N66" s="196">
        <f>SUM(H66:M66)</f>
        <v>9760000</v>
      </c>
      <c r="O66" s="197"/>
    </row>
    <row r="67" spans="1:15" ht="17.25" customHeight="1">
      <c r="A67" s="21"/>
      <c r="B67" s="22"/>
      <c r="C67" s="32"/>
      <c r="D67" s="46"/>
      <c r="E67" s="32"/>
      <c r="F67" s="31"/>
      <c r="G67" s="103" t="s">
        <v>11</v>
      </c>
      <c r="H67" s="247">
        <f>H66-H65</f>
        <v>0</v>
      </c>
      <c r="I67" s="248"/>
      <c r="J67" s="186">
        <f>J66-J65</f>
        <v>0</v>
      </c>
      <c r="K67" s="187"/>
      <c r="L67" s="186">
        <f>L66-L65</f>
        <v>0</v>
      </c>
      <c r="M67" s="187"/>
      <c r="N67" s="260">
        <f>N66-N65</f>
        <v>0</v>
      </c>
      <c r="O67" s="261"/>
    </row>
    <row r="68" spans="1:15" ht="17.25" customHeight="1">
      <c r="A68" s="21"/>
      <c r="B68" s="22"/>
      <c r="C68" s="32"/>
      <c r="D68" s="46"/>
      <c r="E68" s="177" t="s">
        <v>36</v>
      </c>
      <c r="F68" s="179"/>
      <c r="G68" s="99" t="s">
        <v>9</v>
      </c>
      <c r="H68" s="186">
        <v>8000000</v>
      </c>
      <c r="I68" s="187"/>
      <c r="J68" s="186">
        <v>0</v>
      </c>
      <c r="K68" s="188"/>
      <c r="L68" s="186">
        <v>0</v>
      </c>
      <c r="M68" s="188"/>
      <c r="N68" s="196">
        <f>SUM(H68:M68)</f>
        <v>8000000</v>
      </c>
      <c r="O68" s="197"/>
    </row>
    <row r="69" spans="1:15" ht="17.25" customHeight="1">
      <c r="A69" s="21"/>
      <c r="B69" s="22"/>
      <c r="C69" s="32"/>
      <c r="D69" s="46"/>
      <c r="E69" s="32"/>
      <c r="F69" s="31"/>
      <c r="G69" s="99" t="s">
        <v>10</v>
      </c>
      <c r="H69" s="186">
        <v>122000</v>
      </c>
      <c r="I69" s="187"/>
      <c r="J69" s="186">
        <v>0</v>
      </c>
      <c r="K69" s="188"/>
      <c r="L69" s="186">
        <v>0</v>
      </c>
      <c r="M69" s="188"/>
      <c r="N69" s="196">
        <f>SUM(H69:M69)</f>
        <v>122000</v>
      </c>
      <c r="O69" s="197"/>
    </row>
    <row r="70" spans="1:15" ht="17.25" customHeight="1">
      <c r="A70" s="21"/>
      <c r="B70" s="22"/>
      <c r="C70" s="32"/>
      <c r="D70" s="46"/>
      <c r="E70" s="32"/>
      <c r="F70" s="31"/>
      <c r="G70" s="103" t="s">
        <v>11</v>
      </c>
      <c r="H70" s="192">
        <f>H69-H68</f>
        <v>-7878000</v>
      </c>
      <c r="I70" s="212"/>
      <c r="J70" s="186">
        <f>J69-J68</f>
        <v>0</v>
      </c>
      <c r="K70" s="187"/>
      <c r="L70" s="186">
        <f>L69-L68</f>
        <v>0</v>
      </c>
      <c r="M70" s="187"/>
      <c r="N70" s="194">
        <f>N69-N68</f>
        <v>-7878000</v>
      </c>
      <c r="O70" s="195"/>
    </row>
    <row r="71" spans="1:15" ht="17.25" customHeight="1" hidden="1">
      <c r="A71" s="21"/>
      <c r="B71" s="22"/>
      <c r="C71" s="32"/>
      <c r="D71" s="46"/>
      <c r="E71" s="177" t="s">
        <v>75</v>
      </c>
      <c r="F71" s="179"/>
      <c r="G71" s="99" t="s">
        <v>9</v>
      </c>
      <c r="H71" s="186"/>
      <c r="I71" s="187"/>
      <c r="J71" s="186">
        <v>0</v>
      </c>
      <c r="K71" s="188"/>
      <c r="L71" s="186">
        <v>0</v>
      </c>
      <c r="M71" s="188"/>
      <c r="N71" s="196">
        <f>SUM(H71:M71)</f>
        <v>0</v>
      </c>
      <c r="O71" s="197"/>
    </row>
    <row r="72" spans="1:15" ht="17.25" customHeight="1" hidden="1">
      <c r="A72" s="21"/>
      <c r="B72" s="22"/>
      <c r="C72" s="32"/>
      <c r="D72" s="46"/>
      <c r="E72" s="32"/>
      <c r="F72" s="31"/>
      <c r="G72" s="99" t="s">
        <v>10</v>
      </c>
      <c r="H72" s="186"/>
      <c r="I72" s="187"/>
      <c r="J72" s="186">
        <v>0</v>
      </c>
      <c r="K72" s="188"/>
      <c r="L72" s="186">
        <v>0</v>
      </c>
      <c r="M72" s="188"/>
      <c r="N72" s="196">
        <f>SUM(H72:M72)</f>
        <v>0</v>
      </c>
      <c r="O72" s="197"/>
    </row>
    <row r="73" spans="1:15" ht="17.25" customHeight="1" hidden="1">
      <c r="A73" s="21"/>
      <c r="B73" s="22"/>
      <c r="C73" s="32"/>
      <c r="D73" s="46"/>
      <c r="E73" s="32"/>
      <c r="F73" s="31"/>
      <c r="G73" s="103" t="s">
        <v>11</v>
      </c>
      <c r="H73" s="186">
        <f>H72-H71</f>
        <v>0</v>
      </c>
      <c r="I73" s="187"/>
      <c r="J73" s="186">
        <f>J72-J71</f>
        <v>0</v>
      </c>
      <c r="K73" s="187"/>
      <c r="L73" s="186">
        <f>L72-L71</f>
        <v>0</v>
      </c>
      <c r="M73" s="187"/>
      <c r="N73" s="196">
        <f>N72-N71</f>
        <v>0</v>
      </c>
      <c r="O73" s="197"/>
    </row>
    <row r="74" spans="1:15" ht="17.25" customHeight="1">
      <c r="A74" s="21"/>
      <c r="B74" s="22"/>
      <c r="C74" s="32"/>
      <c r="D74" s="46"/>
      <c r="E74" s="177" t="s">
        <v>76</v>
      </c>
      <c r="F74" s="179"/>
      <c r="G74" s="103" t="s">
        <v>9</v>
      </c>
      <c r="H74" s="186">
        <v>1500000</v>
      </c>
      <c r="I74" s="188"/>
      <c r="J74" s="186">
        <v>0</v>
      </c>
      <c r="K74" s="188"/>
      <c r="L74" s="186">
        <v>0</v>
      </c>
      <c r="M74" s="188"/>
      <c r="N74" s="196">
        <f>SUM(H74:M74)</f>
        <v>1500000</v>
      </c>
      <c r="O74" s="197"/>
    </row>
    <row r="75" spans="1:15" ht="17.25" customHeight="1">
      <c r="A75" s="21"/>
      <c r="B75" s="22"/>
      <c r="C75" s="32"/>
      <c r="D75" s="46"/>
      <c r="E75" s="32"/>
      <c r="F75" s="31"/>
      <c r="G75" s="103" t="s">
        <v>10</v>
      </c>
      <c r="H75" s="186">
        <v>400000</v>
      </c>
      <c r="I75" s="188"/>
      <c r="J75" s="186">
        <v>0</v>
      </c>
      <c r="K75" s="188"/>
      <c r="L75" s="186">
        <v>0</v>
      </c>
      <c r="M75" s="188"/>
      <c r="N75" s="274">
        <f>SUM(H75:M75)</f>
        <v>400000</v>
      </c>
      <c r="O75" s="275"/>
    </row>
    <row r="76" spans="1:15" ht="17.25" customHeight="1">
      <c r="A76" s="21"/>
      <c r="B76" s="22"/>
      <c r="C76" s="32"/>
      <c r="D76" s="46"/>
      <c r="E76" s="33"/>
      <c r="F76" s="34"/>
      <c r="G76" s="103" t="s">
        <v>11</v>
      </c>
      <c r="H76" s="192">
        <f>H75-H74</f>
        <v>-1100000</v>
      </c>
      <c r="I76" s="193"/>
      <c r="J76" s="186">
        <f>J75-J74</f>
        <v>0</v>
      </c>
      <c r="K76" s="188"/>
      <c r="L76" s="186">
        <f>L75-L74</f>
        <v>0</v>
      </c>
      <c r="M76" s="188"/>
      <c r="N76" s="274">
        <f>H76+J76</f>
        <v>-1100000</v>
      </c>
      <c r="O76" s="275"/>
    </row>
    <row r="77" spans="1:15" ht="17.25" customHeight="1">
      <c r="A77" s="21"/>
      <c r="B77" s="22"/>
      <c r="C77" s="177" t="s">
        <v>13</v>
      </c>
      <c r="D77" s="178"/>
      <c r="E77" s="178"/>
      <c r="F77" s="179"/>
      <c r="G77" s="99" t="s">
        <v>9</v>
      </c>
      <c r="H77" s="186">
        <f>H62+H65+H68+H71+H74</f>
        <v>21650000</v>
      </c>
      <c r="I77" s="187"/>
      <c r="J77" s="186">
        <f>J62+J65+J68+J71+J74</f>
        <v>0</v>
      </c>
      <c r="K77" s="187"/>
      <c r="L77" s="186">
        <f>L62+L65+L68+L71+L74</f>
        <v>0</v>
      </c>
      <c r="M77" s="187"/>
      <c r="N77" s="186">
        <f>SUM(H77:M77)</f>
        <v>21650000</v>
      </c>
      <c r="O77" s="259"/>
    </row>
    <row r="78" spans="1:15" ht="17.25" customHeight="1">
      <c r="A78" s="21"/>
      <c r="B78" s="22"/>
      <c r="C78" s="180"/>
      <c r="D78" s="181"/>
      <c r="E78" s="181"/>
      <c r="F78" s="182"/>
      <c r="G78" s="99" t="s">
        <v>10</v>
      </c>
      <c r="H78" s="186">
        <f>H63+H66+H69+H72+H75</f>
        <v>12672000</v>
      </c>
      <c r="I78" s="187"/>
      <c r="J78" s="186">
        <f>J63+J66+J69+J72+J75</f>
        <v>0</v>
      </c>
      <c r="K78" s="187"/>
      <c r="L78" s="186">
        <f>L63+L66+L69+L72+L75</f>
        <v>0</v>
      </c>
      <c r="M78" s="187"/>
      <c r="N78" s="186">
        <f>SUM(H78:M78)</f>
        <v>12672000</v>
      </c>
      <c r="O78" s="259"/>
    </row>
    <row r="79" spans="1:15" ht="17.25" customHeight="1" thickBot="1">
      <c r="A79" s="21"/>
      <c r="B79" s="22"/>
      <c r="C79" s="183"/>
      <c r="D79" s="184"/>
      <c r="E79" s="184"/>
      <c r="F79" s="185"/>
      <c r="G79" s="101" t="s">
        <v>11</v>
      </c>
      <c r="H79" s="272">
        <f>H78-H77</f>
        <v>-8978000</v>
      </c>
      <c r="I79" s="273"/>
      <c r="J79" s="175">
        <f>J78-J77</f>
        <v>0</v>
      </c>
      <c r="K79" s="283"/>
      <c r="L79" s="175">
        <f>L78-L77</f>
        <v>0</v>
      </c>
      <c r="M79" s="283"/>
      <c r="N79" s="208">
        <f>N78-N77</f>
        <v>-8978000</v>
      </c>
      <c r="O79" s="220"/>
    </row>
    <row r="80" spans="1:15" ht="17.25" customHeight="1" hidden="1" thickTop="1">
      <c r="A80" s="221" t="s">
        <v>79</v>
      </c>
      <c r="B80" s="222"/>
      <c r="C80" s="223" t="s">
        <v>80</v>
      </c>
      <c r="D80" s="222"/>
      <c r="E80" s="224" t="s">
        <v>81</v>
      </c>
      <c r="F80" s="222"/>
      <c r="G80" s="99" t="s">
        <v>9</v>
      </c>
      <c r="H80" s="216">
        <v>0</v>
      </c>
      <c r="I80" s="217"/>
      <c r="J80" s="216"/>
      <c r="K80" s="217"/>
      <c r="L80" s="216"/>
      <c r="M80" s="217"/>
      <c r="N80" s="218">
        <f>SUM(H80:M80)</f>
        <v>0</v>
      </c>
      <c r="O80" s="219"/>
    </row>
    <row r="81" spans="1:15" ht="17.25" customHeight="1" hidden="1">
      <c r="A81" s="48"/>
      <c r="B81" s="41"/>
      <c r="C81" s="42"/>
      <c r="D81" s="41"/>
      <c r="E81" s="43"/>
      <c r="F81" s="41"/>
      <c r="G81" s="99" t="s">
        <v>10</v>
      </c>
      <c r="H81" s="186">
        <v>0</v>
      </c>
      <c r="I81" s="188"/>
      <c r="J81" s="186"/>
      <c r="K81" s="188"/>
      <c r="L81" s="186"/>
      <c r="M81" s="188"/>
      <c r="N81" s="196">
        <f>SUM(H81:M81)</f>
        <v>0</v>
      </c>
      <c r="O81" s="197"/>
    </row>
    <row r="82" spans="1:15" ht="17.25" customHeight="1" hidden="1">
      <c r="A82" s="21"/>
      <c r="B82" s="22"/>
      <c r="C82" s="42"/>
      <c r="D82" s="41"/>
      <c r="E82" s="43"/>
      <c r="F82" s="41"/>
      <c r="G82" s="99" t="s">
        <v>11</v>
      </c>
      <c r="H82" s="186">
        <f>H81-H80</f>
        <v>0</v>
      </c>
      <c r="I82" s="188"/>
      <c r="J82" s="186"/>
      <c r="K82" s="188"/>
      <c r="L82" s="186"/>
      <c r="M82" s="188"/>
      <c r="N82" s="196">
        <f>N81-N80</f>
        <v>0</v>
      </c>
      <c r="O82" s="197"/>
    </row>
    <row r="83" spans="1:15" ht="17.25" customHeight="1" hidden="1">
      <c r="A83" s="21"/>
      <c r="B83" s="22"/>
      <c r="C83" s="42"/>
      <c r="D83" s="43"/>
      <c r="E83" s="177" t="s">
        <v>88</v>
      </c>
      <c r="F83" s="179"/>
      <c r="G83" s="103" t="s">
        <v>9</v>
      </c>
      <c r="H83" s="186">
        <v>0</v>
      </c>
      <c r="I83" s="188"/>
      <c r="J83" s="186">
        <v>0</v>
      </c>
      <c r="K83" s="188"/>
      <c r="L83" s="186"/>
      <c r="M83" s="188"/>
      <c r="N83" s="196">
        <f>SUM(H83:M83)</f>
        <v>0</v>
      </c>
      <c r="O83" s="197"/>
    </row>
    <row r="84" spans="1:15" ht="17.25" customHeight="1" hidden="1">
      <c r="A84" s="21"/>
      <c r="B84" s="22"/>
      <c r="C84" s="42"/>
      <c r="D84" s="43"/>
      <c r="E84" s="42"/>
      <c r="F84" s="41"/>
      <c r="G84" s="103" t="s">
        <v>10</v>
      </c>
      <c r="H84" s="186">
        <v>0</v>
      </c>
      <c r="I84" s="188"/>
      <c r="J84" s="186">
        <v>0</v>
      </c>
      <c r="K84" s="188"/>
      <c r="L84" s="186"/>
      <c r="M84" s="188"/>
      <c r="N84" s="196">
        <f>SUM(H84:M84)</f>
        <v>0</v>
      </c>
      <c r="O84" s="197"/>
    </row>
    <row r="85" spans="1:15" ht="17.25" customHeight="1" hidden="1">
      <c r="A85" s="21"/>
      <c r="B85" s="22"/>
      <c r="C85" s="42"/>
      <c r="D85" s="43"/>
      <c r="E85" s="44"/>
      <c r="F85" s="45"/>
      <c r="G85" s="103" t="s">
        <v>11</v>
      </c>
      <c r="H85" s="186">
        <f>H84-H83</f>
        <v>0</v>
      </c>
      <c r="I85" s="188"/>
      <c r="J85" s="186">
        <f>J84-J83</f>
        <v>0</v>
      </c>
      <c r="K85" s="188"/>
      <c r="L85" s="186">
        <f>L84-L83</f>
        <v>0</v>
      </c>
      <c r="M85" s="188"/>
      <c r="N85" s="196">
        <f>N84-N83</f>
        <v>0</v>
      </c>
      <c r="O85" s="197"/>
    </row>
    <row r="86" spans="1:15" ht="17.25" customHeight="1" hidden="1">
      <c r="A86" s="21"/>
      <c r="B86" s="22"/>
      <c r="C86" s="177" t="s">
        <v>66</v>
      </c>
      <c r="D86" s="178"/>
      <c r="E86" s="178"/>
      <c r="F86" s="179"/>
      <c r="G86" s="99" t="s">
        <v>9</v>
      </c>
      <c r="H86" s="186">
        <f>H80+H83</f>
        <v>0</v>
      </c>
      <c r="I86" s="188"/>
      <c r="J86" s="186">
        <f>J80+J83</f>
        <v>0</v>
      </c>
      <c r="K86" s="188"/>
      <c r="L86" s="186">
        <f>L80+L83</f>
        <v>0</v>
      </c>
      <c r="M86" s="188"/>
      <c r="N86" s="196">
        <f>SUM(H86:M86)</f>
        <v>0</v>
      </c>
      <c r="O86" s="197"/>
    </row>
    <row r="87" spans="1:15" ht="17.25" customHeight="1" hidden="1">
      <c r="A87" s="21"/>
      <c r="B87" s="22"/>
      <c r="C87" s="180"/>
      <c r="D87" s="181"/>
      <c r="E87" s="181"/>
      <c r="F87" s="182"/>
      <c r="G87" s="99" t="s">
        <v>10</v>
      </c>
      <c r="H87" s="186">
        <f>H81+H84</f>
        <v>0</v>
      </c>
      <c r="I87" s="188"/>
      <c r="J87" s="186">
        <f>J81+J84</f>
        <v>0</v>
      </c>
      <c r="K87" s="188"/>
      <c r="L87" s="186">
        <f>L81+L84</f>
        <v>0</v>
      </c>
      <c r="M87" s="188"/>
      <c r="N87" s="196">
        <f>SUM(H87:M87)</f>
        <v>0</v>
      </c>
      <c r="O87" s="197"/>
    </row>
    <row r="88" spans="1:15" ht="17.25" customHeight="1" hidden="1" thickBot="1">
      <c r="A88" s="21"/>
      <c r="B88" s="22"/>
      <c r="C88" s="183"/>
      <c r="D88" s="184"/>
      <c r="E88" s="184"/>
      <c r="F88" s="185"/>
      <c r="G88" s="101" t="s">
        <v>11</v>
      </c>
      <c r="H88" s="175">
        <f>H87-H86</f>
        <v>0</v>
      </c>
      <c r="I88" s="215"/>
      <c r="J88" s="175">
        <f>J87-J86</f>
        <v>0</v>
      </c>
      <c r="K88" s="215"/>
      <c r="L88" s="175">
        <f>L87-L86</f>
        <v>0</v>
      </c>
      <c r="M88" s="215"/>
      <c r="N88" s="208">
        <f>N87-N86</f>
        <v>0</v>
      </c>
      <c r="O88" s="220"/>
    </row>
    <row r="89" spans="1:15" ht="17.25" customHeight="1" thickTop="1">
      <c r="A89" s="221" t="s">
        <v>90</v>
      </c>
      <c r="B89" s="222"/>
      <c r="C89" s="223" t="s">
        <v>91</v>
      </c>
      <c r="D89" s="222"/>
      <c r="E89" s="224" t="s">
        <v>113</v>
      </c>
      <c r="F89" s="222"/>
      <c r="G89" s="99" t="s">
        <v>92</v>
      </c>
      <c r="H89" s="216">
        <v>2000000</v>
      </c>
      <c r="I89" s="217"/>
      <c r="J89" s="216">
        <v>0</v>
      </c>
      <c r="K89" s="217"/>
      <c r="L89" s="216">
        <v>0</v>
      </c>
      <c r="M89" s="217"/>
      <c r="N89" s="216">
        <f>SUM(H89:M89)</f>
        <v>2000000</v>
      </c>
      <c r="O89" s="288"/>
    </row>
    <row r="90" spans="1:15" ht="17.25" customHeight="1">
      <c r="A90" s="48"/>
      <c r="B90" s="41"/>
      <c r="C90" s="42"/>
      <c r="D90" s="41"/>
      <c r="E90" s="43"/>
      <c r="F90" s="41"/>
      <c r="G90" s="99" t="s">
        <v>93</v>
      </c>
      <c r="H90" s="186">
        <v>0</v>
      </c>
      <c r="I90" s="188"/>
      <c r="J90" s="186">
        <v>0</v>
      </c>
      <c r="K90" s="188"/>
      <c r="L90" s="186">
        <v>0</v>
      </c>
      <c r="M90" s="188"/>
      <c r="N90" s="186">
        <f>SUM(H90:M90)</f>
        <v>0</v>
      </c>
      <c r="O90" s="259"/>
    </row>
    <row r="91" spans="1:15" ht="17.25" customHeight="1">
      <c r="A91" s="21"/>
      <c r="B91" s="22"/>
      <c r="C91" s="42"/>
      <c r="D91" s="41"/>
      <c r="E91" s="43"/>
      <c r="F91" s="41"/>
      <c r="G91" s="99" t="s">
        <v>94</v>
      </c>
      <c r="H91" s="192">
        <f>H90-H89</f>
        <v>-2000000</v>
      </c>
      <c r="I91" s="193"/>
      <c r="J91" s="192">
        <f>J90-J89</f>
        <v>0</v>
      </c>
      <c r="K91" s="193"/>
      <c r="L91" s="186">
        <f>L90-L89</f>
        <v>0</v>
      </c>
      <c r="M91" s="188"/>
      <c r="N91" s="192">
        <f>N90-N89</f>
        <v>-2000000</v>
      </c>
      <c r="O91" s="289"/>
    </row>
    <row r="92" spans="1:15" ht="17.25" customHeight="1">
      <c r="A92" s="21"/>
      <c r="B92" s="22"/>
      <c r="C92" s="177" t="s">
        <v>95</v>
      </c>
      <c r="D92" s="178"/>
      <c r="E92" s="178"/>
      <c r="F92" s="179"/>
      <c r="G92" s="99" t="s">
        <v>92</v>
      </c>
      <c r="H92" s="186">
        <f>H89</f>
        <v>2000000</v>
      </c>
      <c r="I92" s="188"/>
      <c r="J92" s="186">
        <f>J89</f>
        <v>0</v>
      </c>
      <c r="K92" s="188"/>
      <c r="L92" s="186">
        <f>L89</f>
        <v>0</v>
      </c>
      <c r="M92" s="188"/>
      <c r="N92" s="186">
        <f>N89</f>
        <v>2000000</v>
      </c>
      <c r="O92" s="259"/>
    </row>
    <row r="93" spans="1:15" ht="17.25" customHeight="1">
      <c r="A93" s="21"/>
      <c r="B93" s="22"/>
      <c r="C93" s="180"/>
      <c r="D93" s="181"/>
      <c r="E93" s="181"/>
      <c r="F93" s="182"/>
      <c r="G93" s="99" t="s">
        <v>93</v>
      </c>
      <c r="H93" s="186">
        <f>H90</f>
        <v>0</v>
      </c>
      <c r="I93" s="188"/>
      <c r="J93" s="186">
        <f>J90</f>
        <v>0</v>
      </c>
      <c r="K93" s="188"/>
      <c r="L93" s="186">
        <f>L90</f>
        <v>0</v>
      </c>
      <c r="M93" s="188"/>
      <c r="N93" s="186">
        <f>N90</f>
        <v>0</v>
      </c>
      <c r="O93" s="259"/>
    </row>
    <row r="94" spans="1:15" ht="17.25" customHeight="1" thickBot="1">
      <c r="A94" s="21"/>
      <c r="B94" s="22"/>
      <c r="C94" s="183"/>
      <c r="D94" s="184"/>
      <c r="E94" s="184"/>
      <c r="F94" s="185"/>
      <c r="G94" s="101" t="s">
        <v>94</v>
      </c>
      <c r="H94" s="175">
        <f>H93-H92</f>
        <v>-2000000</v>
      </c>
      <c r="I94" s="215"/>
      <c r="J94" s="272">
        <f>J93-J92</f>
        <v>0</v>
      </c>
      <c r="K94" s="287"/>
      <c r="L94" s="175">
        <f>L93-L92</f>
        <v>0</v>
      </c>
      <c r="M94" s="215"/>
      <c r="N94" s="272">
        <f>N93-N92</f>
        <v>-2000000</v>
      </c>
      <c r="O94" s="290"/>
    </row>
    <row r="95" spans="1:15" ht="17.25" customHeight="1" thickTop="1">
      <c r="A95" s="221" t="s">
        <v>39</v>
      </c>
      <c r="B95" s="222"/>
      <c r="C95" s="180" t="s">
        <v>40</v>
      </c>
      <c r="D95" s="182"/>
      <c r="E95" s="180" t="s">
        <v>43</v>
      </c>
      <c r="F95" s="182"/>
      <c r="G95" s="102" t="s">
        <v>9</v>
      </c>
      <c r="H95" s="210">
        <v>0</v>
      </c>
      <c r="I95" s="211"/>
      <c r="J95" s="210">
        <v>0</v>
      </c>
      <c r="K95" s="211"/>
      <c r="L95" s="210">
        <v>0</v>
      </c>
      <c r="M95" s="211"/>
      <c r="N95" s="206">
        <f>SUM(H95:M95)</f>
        <v>0</v>
      </c>
      <c r="O95" s="207"/>
    </row>
    <row r="96" spans="1:15" ht="17.25" customHeight="1">
      <c r="A96" s="21"/>
      <c r="B96" s="47"/>
      <c r="C96" s="42"/>
      <c r="D96" s="41"/>
      <c r="E96" s="43"/>
      <c r="F96" s="41"/>
      <c r="G96" s="99" t="s">
        <v>10</v>
      </c>
      <c r="H96" s="186">
        <v>11688200</v>
      </c>
      <c r="I96" s="188"/>
      <c r="J96" s="186">
        <v>0</v>
      </c>
      <c r="K96" s="188"/>
      <c r="L96" s="186">
        <v>0</v>
      </c>
      <c r="M96" s="188"/>
      <c r="N96" s="196">
        <f>SUM(H96:M96)</f>
        <v>11688200</v>
      </c>
      <c r="O96" s="197"/>
    </row>
    <row r="97" spans="1:15" ht="17.25" customHeight="1">
      <c r="A97" s="21"/>
      <c r="B97" s="47"/>
      <c r="C97" s="42"/>
      <c r="D97" s="41"/>
      <c r="E97" s="43"/>
      <c r="F97" s="41"/>
      <c r="G97" s="99" t="s">
        <v>11</v>
      </c>
      <c r="H97" s="186">
        <f>H96-H95</f>
        <v>11688200</v>
      </c>
      <c r="I97" s="187"/>
      <c r="J97" s="186">
        <f>J96-J95</f>
        <v>0</v>
      </c>
      <c r="K97" s="187"/>
      <c r="L97" s="186">
        <f>L96-L95</f>
        <v>0</v>
      </c>
      <c r="M97" s="187"/>
      <c r="N97" s="196">
        <f>N96-N95</f>
        <v>11688200</v>
      </c>
      <c r="O97" s="197"/>
    </row>
    <row r="98" spans="1:15" ht="17.25" customHeight="1">
      <c r="A98" s="21"/>
      <c r="B98" s="47"/>
      <c r="C98" s="42"/>
      <c r="D98" s="41"/>
      <c r="E98" s="177" t="s">
        <v>44</v>
      </c>
      <c r="F98" s="179"/>
      <c r="G98" s="99" t="s">
        <v>9</v>
      </c>
      <c r="H98" s="186">
        <v>0</v>
      </c>
      <c r="I98" s="188"/>
      <c r="J98" s="186">
        <v>0</v>
      </c>
      <c r="K98" s="188"/>
      <c r="L98" s="186">
        <v>0</v>
      </c>
      <c r="M98" s="188"/>
      <c r="N98" s="196">
        <f>SUM(H98:M98)</f>
        <v>0</v>
      </c>
      <c r="O98" s="197"/>
    </row>
    <row r="99" spans="1:15" ht="17.25" customHeight="1">
      <c r="A99" s="21"/>
      <c r="B99" s="47"/>
      <c r="C99" s="42"/>
      <c r="D99" s="41"/>
      <c r="E99" s="43"/>
      <c r="F99" s="41"/>
      <c r="G99" s="99" t="s">
        <v>10</v>
      </c>
      <c r="H99" s="186">
        <v>0</v>
      </c>
      <c r="I99" s="188"/>
      <c r="J99" s="186">
        <v>0</v>
      </c>
      <c r="K99" s="188"/>
      <c r="L99" s="186">
        <v>1059167</v>
      </c>
      <c r="M99" s="188"/>
      <c r="N99" s="196">
        <f>SUM(H99:M99)</f>
        <v>1059167</v>
      </c>
      <c r="O99" s="197"/>
    </row>
    <row r="100" spans="1:15" ht="17.25" customHeight="1">
      <c r="A100" s="21"/>
      <c r="B100" s="47"/>
      <c r="C100" s="44"/>
      <c r="D100" s="45"/>
      <c r="E100" s="43"/>
      <c r="F100" s="41"/>
      <c r="G100" s="99" t="s">
        <v>11</v>
      </c>
      <c r="H100" s="186">
        <f>H99-H98</f>
        <v>0</v>
      </c>
      <c r="I100" s="188"/>
      <c r="J100" s="186">
        <f>J99-J98</f>
        <v>0</v>
      </c>
      <c r="K100" s="188"/>
      <c r="L100" s="247">
        <f>L99-L98</f>
        <v>1059167</v>
      </c>
      <c r="M100" s="266"/>
      <c r="N100" s="260">
        <f>N99-N98</f>
        <v>1059167</v>
      </c>
      <c r="O100" s="261"/>
    </row>
    <row r="101" spans="1:15" ht="17.25" customHeight="1">
      <c r="A101" s="21"/>
      <c r="B101" s="22"/>
      <c r="C101" s="177" t="s">
        <v>13</v>
      </c>
      <c r="D101" s="178"/>
      <c r="E101" s="178"/>
      <c r="F101" s="179"/>
      <c r="G101" s="102" t="s">
        <v>9</v>
      </c>
      <c r="H101" s="186">
        <f>H95+H98</f>
        <v>0</v>
      </c>
      <c r="I101" s="188"/>
      <c r="J101" s="186">
        <f>J95+J98</f>
        <v>0</v>
      </c>
      <c r="K101" s="188"/>
      <c r="L101" s="186">
        <f>L95+L98</f>
        <v>0</v>
      </c>
      <c r="M101" s="188"/>
      <c r="N101" s="186">
        <f>N95+N98</f>
        <v>0</v>
      </c>
      <c r="O101" s="259"/>
    </row>
    <row r="102" spans="1:15" ht="17.25" customHeight="1">
      <c r="A102" s="21"/>
      <c r="B102" s="22"/>
      <c r="C102" s="180"/>
      <c r="D102" s="181"/>
      <c r="E102" s="181"/>
      <c r="F102" s="182"/>
      <c r="G102" s="99" t="s">
        <v>10</v>
      </c>
      <c r="H102" s="186">
        <f>H96+H99</f>
        <v>11688200</v>
      </c>
      <c r="I102" s="188"/>
      <c r="J102" s="186">
        <f>J96+J99</f>
        <v>0</v>
      </c>
      <c r="K102" s="188"/>
      <c r="L102" s="186">
        <f>L96+L99</f>
        <v>1059167</v>
      </c>
      <c r="M102" s="188"/>
      <c r="N102" s="186">
        <f>N96+N99</f>
        <v>12747367</v>
      </c>
      <c r="O102" s="259"/>
    </row>
    <row r="103" spans="1:15" ht="17.25" customHeight="1">
      <c r="A103" s="29"/>
      <c r="B103" s="27"/>
      <c r="C103" s="190"/>
      <c r="D103" s="282"/>
      <c r="E103" s="282"/>
      <c r="F103" s="191"/>
      <c r="G103" s="99" t="s">
        <v>11</v>
      </c>
      <c r="H103" s="186">
        <f>H102-H101</f>
        <v>11688200</v>
      </c>
      <c r="I103" s="188"/>
      <c r="J103" s="186">
        <f>J102-J101</f>
        <v>0</v>
      </c>
      <c r="K103" s="188"/>
      <c r="L103" s="247">
        <f>L102-L101</f>
        <v>1059167</v>
      </c>
      <c r="M103" s="266"/>
      <c r="N103" s="247">
        <f>N102-N101</f>
        <v>12747367</v>
      </c>
      <c r="O103" s="249"/>
    </row>
    <row r="104" spans="1:15" ht="17.25" customHeight="1">
      <c r="A104" s="277" t="s">
        <v>24</v>
      </c>
      <c r="B104" s="178"/>
      <c r="C104" s="178"/>
      <c r="D104" s="178"/>
      <c r="E104" s="178"/>
      <c r="F104" s="179"/>
      <c r="G104" s="102" t="s">
        <v>9</v>
      </c>
      <c r="H104" s="186">
        <f>H19+H31+H52+H59+H77+H89</f>
        <v>249567000</v>
      </c>
      <c r="I104" s="188"/>
      <c r="J104" s="186">
        <f>J19+J25+J52+J59+J77+J92+J101</f>
        <v>0</v>
      </c>
      <c r="K104" s="188"/>
      <c r="L104" s="186">
        <f>L19+L25+L52+L59+L77+L92+L101</f>
        <v>0</v>
      </c>
      <c r="M104" s="188"/>
      <c r="N104" s="186">
        <f>SUM(H104:M104)</f>
        <v>249567000</v>
      </c>
      <c r="O104" s="259"/>
    </row>
    <row r="105" spans="1:15" ht="17.25" customHeight="1">
      <c r="A105" s="246"/>
      <c r="B105" s="181"/>
      <c r="C105" s="181"/>
      <c r="D105" s="181"/>
      <c r="E105" s="181"/>
      <c r="F105" s="182"/>
      <c r="G105" s="99" t="s">
        <v>10</v>
      </c>
      <c r="H105" s="186">
        <f>H20+H32+H53+H60+H78+H102</f>
        <v>249184000</v>
      </c>
      <c r="I105" s="188"/>
      <c r="J105" s="186">
        <f>J20+J32+J53+J60+J78+J87+J93+J102</f>
        <v>1547000</v>
      </c>
      <c r="K105" s="188"/>
      <c r="L105" s="186">
        <f>L20+L26+L53+L60+L78+L87+L93+L102</f>
        <v>1059167</v>
      </c>
      <c r="M105" s="188"/>
      <c r="N105" s="186">
        <f>SUM(H105:M105)</f>
        <v>251790167</v>
      </c>
      <c r="O105" s="259"/>
    </row>
    <row r="106" spans="1:15" ht="17.25" customHeight="1" thickBot="1">
      <c r="A106" s="278"/>
      <c r="B106" s="230"/>
      <c r="C106" s="230"/>
      <c r="D106" s="230"/>
      <c r="E106" s="230"/>
      <c r="F106" s="231"/>
      <c r="G106" s="100" t="s">
        <v>11</v>
      </c>
      <c r="H106" s="250">
        <f>H105-H104</f>
        <v>-383000</v>
      </c>
      <c r="I106" s="281"/>
      <c r="J106" s="250">
        <f>J105-J104</f>
        <v>1547000</v>
      </c>
      <c r="K106" s="281"/>
      <c r="L106" s="279">
        <f>L105-L104</f>
        <v>1059167</v>
      </c>
      <c r="M106" s="284"/>
      <c r="N106" s="279">
        <f>N105-N104</f>
        <v>2223167</v>
      </c>
      <c r="O106" s="280"/>
    </row>
  </sheetData>
  <sheetProtection/>
  <mergeCells count="486">
    <mergeCell ref="N27:O27"/>
    <mergeCell ref="L27:M27"/>
    <mergeCell ref="H27:I27"/>
    <mergeCell ref="J25:K25"/>
    <mergeCell ref="J26:K26"/>
    <mergeCell ref="L25:M25"/>
    <mergeCell ref="J27:K27"/>
    <mergeCell ref="L26:M26"/>
    <mergeCell ref="H24:I24"/>
    <mergeCell ref="J24:K24"/>
    <mergeCell ref="L24:M24"/>
    <mergeCell ref="N24:O24"/>
    <mergeCell ref="H25:I25"/>
    <mergeCell ref="H26:I26"/>
    <mergeCell ref="N26:O26"/>
    <mergeCell ref="N25:O25"/>
    <mergeCell ref="J22:K22"/>
    <mergeCell ref="L22:M22"/>
    <mergeCell ref="N22:O22"/>
    <mergeCell ref="H23:I23"/>
    <mergeCell ref="J23:K23"/>
    <mergeCell ref="L23:M23"/>
    <mergeCell ref="N23:O23"/>
    <mergeCell ref="H22:I22"/>
    <mergeCell ref="N89:O89"/>
    <mergeCell ref="N90:O90"/>
    <mergeCell ref="N91:O91"/>
    <mergeCell ref="N92:O92"/>
    <mergeCell ref="N93:O93"/>
    <mergeCell ref="N94:O94"/>
    <mergeCell ref="J94:K94"/>
    <mergeCell ref="L89:M89"/>
    <mergeCell ref="L90:M90"/>
    <mergeCell ref="L91:M91"/>
    <mergeCell ref="L92:M92"/>
    <mergeCell ref="L93:M93"/>
    <mergeCell ref="L94:M94"/>
    <mergeCell ref="H89:I89"/>
    <mergeCell ref="H90:I90"/>
    <mergeCell ref="H91:I91"/>
    <mergeCell ref="H92:I92"/>
    <mergeCell ref="H93:I93"/>
    <mergeCell ref="H94:I94"/>
    <mergeCell ref="A89:B89"/>
    <mergeCell ref="C89:D89"/>
    <mergeCell ref="E89:F89"/>
    <mergeCell ref="C92:F94"/>
    <mergeCell ref="E42:F42"/>
    <mergeCell ref="A40:B40"/>
    <mergeCell ref="C59:F61"/>
    <mergeCell ref="E65:F65"/>
    <mergeCell ref="E74:F74"/>
    <mergeCell ref="E62:F62"/>
    <mergeCell ref="N42:O42"/>
    <mergeCell ref="L77:M77"/>
    <mergeCell ref="L78:M78"/>
    <mergeCell ref="L79:M79"/>
    <mergeCell ref="L85:M85"/>
    <mergeCell ref="C62:D62"/>
    <mergeCell ref="H60:I60"/>
    <mergeCell ref="J60:K60"/>
    <mergeCell ref="L60:M60"/>
    <mergeCell ref="L74:M74"/>
    <mergeCell ref="N59:O59"/>
    <mergeCell ref="E56:F56"/>
    <mergeCell ref="N60:O60"/>
    <mergeCell ref="N61:O61"/>
    <mergeCell ref="N62:O62"/>
    <mergeCell ref="L83:M83"/>
    <mergeCell ref="L75:M75"/>
    <mergeCell ref="L76:M76"/>
    <mergeCell ref="J61:K61"/>
    <mergeCell ref="L61:M61"/>
    <mergeCell ref="J59:K59"/>
    <mergeCell ref="L59:M59"/>
    <mergeCell ref="J42:K42"/>
    <mergeCell ref="L42:M42"/>
    <mergeCell ref="J56:K56"/>
    <mergeCell ref="L56:M56"/>
    <mergeCell ref="L57:M57"/>
    <mergeCell ref="L58:M58"/>
    <mergeCell ref="J58:K58"/>
    <mergeCell ref="H72:I72"/>
    <mergeCell ref="J72:K72"/>
    <mergeCell ref="L72:M72"/>
    <mergeCell ref="N72:O72"/>
    <mergeCell ref="H73:I73"/>
    <mergeCell ref="J73:K73"/>
    <mergeCell ref="L73:M73"/>
    <mergeCell ref="N73:O73"/>
    <mergeCell ref="J8:K8"/>
    <mergeCell ref="L8:M8"/>
    <mergeCell ref="N8:O8"/>
    <mergeCell ref="E9:F9"/>
    <mergeCell ref="H9:I9"/>
    <mergeCell ref="J9:K9"/>
    <mergeCell ref="L9:M9"/>
    <mergeCell ref="N9:O9"/>
    <mergeCell ref="E8:F8"/>
    <mergeCell ref="L105:M105"/>
    <mergeCell ref="L106:M106"/>
    <mergeCell ref="N95:O95"/>
    <mergeCell ref="N96:O96"/>
    <mergeCell ref="N97:O97"/>
    <mergeCell ref="N98:O98"/>
    <mergeCell ref="N99:O99"/>
    <mergeCell ref="N105:O105"/>
    <mergeCell ref="N101:O101"/>
    <mergeCell ref="N102:O102"/>
    <mergeCell ref="J102:K102"/>
    <mergeCell ref="J103:K103"/>
    <mergeCell ref="L101:M101"/>
    <mergeCell ref="L102:M102"/>
    <mergeCell ref="N103:O103"/>
    <mergeCell ref="L103:M103"/>
    <mergeCell ref="J101:K101"/>
    <mergeCell ref="L104:M104"/>
    <mergeCell ref="L96:M96"/>
    <mergeCell ref="L97:M97"/>
    <mergeCell ref="L98:M98"/>
    <mergeCell ref="L99:M99"/>
    <mergeCell ref="L100:M100"/>
    <mergeCell ref="N100:O100"/>
    <mergeCell ref="J96:K96"/>
    <mergeCell ref="J97:K97"/>
    <mergeCell ref="J98:K98"/>
    <mergeCell ref="J99:K99"/>
    <mergeCell ref="J100:K100"/>
    <mergeCell ref="J95:K95"/>
    <mergeCell ref="J77:K77"/>
    <mergeCell ref="L95:M95"/>
    <mergeCell ref="J79:K79"/>
    <mergeCell ref="L84:M84"/>
    <mergeCell ref="J89:K89"/>
    <mergeCell ref="J90:K90"/>
    <mergeCell ref="J91:K91"/>
    <mergeCell ref="J92:K92"/>
    <mergeCell ref="J93:K93"/>
    <mergeCell ref="L17:M17"/>
    <mergeCell ref="L18:M18"/>
    <mergeCell ref="L50:M50"/>
    <mergeCell ref="L51:M51"/>
    <mergeCell ref="L55:M55"/>
    <mergeCell ref="L52:M52"/>
    <mergeCell ref="L53:M53"/>
    <mergeCell ref="L54:M54"/>
    <mergeCell ref="L48:M48"/>
    <mergeCell ref="L41:M41"/>
    <mergeCell ref="H103:I103"/>
    <mergeCell ref="L3:M3"/>
    <mergeCell ref="L4:M4"/>
    <mergeCell ref="L5:M5"/>
    <mergeCell ref="L6:M6"/>
    <mergeCell ref="L10:M10"/>
    <mergeCell ref="L11:M11"/>
    <mergeCell ref="L13:M13"/>
    <mergeCell ref="L14:M14"/>
    <mergeCell ref="L15:M15"/>
    <mergeCell ref="H97:I97"/>
    <mergeCell ref="H98:I98"/>
    <mergeCell ref="H99:I99"/>
    <mergeCell ref="H100:I100"/>
    <mergeCell ref="H101:I101"/>
    <mergeCell ref="H102:I102"/>
    <mergeCell ref="H106:I106"/>
    <mergeCell ref="H105:I105"/>
    <mergeCell ref="J105:K105"/>
    <mergeCell ref="A95:B95"/>
    <mergeCell ref="C95:D95"/>
    <mergeCell ref="E95:F95"/>
    <mergeCell ref="E98:F98"/>
    <mergeCell ref="C101:F103"/>
    <mergeCell ref="H95:I95"/>
    <mergeCell ref="H96:I96"/>
    <mergeCell ref="A1:O1"/>
    <mergeCell ref="H64:I64"/>
    <mergeCell ref="J64:K64"/>
    <mergeCell ref="J63:K63"/>
    <mergeCell ref="A104:F106"/>
    <mergeCell ref="N106:O106"/>
    <mergeCell ref="N104:O104"/>
    <mergeCell ref="J106:K106"/>
    <mergeCell ref="H104:I104"/>
    <mergeCell ref="J104:K104"/>
    <mergeCell ref="H63:I63"/>
    <mergeCell ref="H76:I76"/>
    <mergeCell ref="J74:K74"/>
    <mergeCell ref="J75:K75"/>
    <mergeCell ref="J76:K76"/>
    <mergeCell ref="J70:K70"/>
    <mergeCell ref="H74:I74"/>
    <mergeCell ref="H75:I75"/>
    <mergeCell ref="H67:I67"/>
    <mergeCell ref="J67:K67"/>
    <mergeCell ref="E68:F68"/>
    <mergeCell ref="H68:I68"/>
    <mergeCell ref="H78:I78"/>
    <mergeCell ref="C77:F79"/>
    <mergeCell ref="N64:O64"/>
    <mergeCell ref="N70:O70"/>
    <mergeCell ref="N75:O75"/>
    <mergeCell ref="N76:O76"/>
    <mergeCell ref="N74:O74"/>
    <mergeCell ref="L65:M65"/>
    <mergeCell ref="E71:F71"/>
    <mergeCell ref="H71:I71"/>
    <mergeCell ref="J71:K71"/>
    <mergeCell ref="H70:I70"/>
    <mergeCell ref="H69:I69"/>
    <mergeCell ref="J69:K69"/>
    <mergeCell ref="N71:O71"/>
    <mergeCell ref="N78:O78"/>
    <mergeCell ref="N79:O79"/>
    <mergeCell ref="H65:I65"/>
    <mergeCell ref="J65:K65"/>
    <mergeCell ref="H66:I66"/>
    <mergeCell ref="J68:K68"/>
    <mergeCell ref="H79:I79"/>
    <mergeCell ref="L66:M66"/>
    <mergeCell ref="L67:M67"/>
    <mergeCell ref="N77:O77"/>
    <mergeCell ref="N67:O67"/>
    <mergeCell ref="N63:O63"/>
    <mergeCell ref="N65:O65"/>
    <mergeCell ref="N66:O66"/>
    <mergeCell ref="L71:M71"/>
    <mergeCell ref="L69:M69"/>
    <mergeCell ref="N68:O68"/>
    <mergeCell ref="N69:O69"/>
    <mergeCell ref="L68:M68"/>
    <mergeCell ref="H62:I62"/>
    <mergeCell ref="J62:K62"/>
    <mergeCell ref="N56:O56"/>
    <mergeCell ref="N57:O57"/>
    <mergeCell ref="N58:O58"/>
    <mergeCell ref="H57:I57"/>
    <mergeCell ref="J57:K57"/>
    <mergeCell ref="H61:I61"/>
    <mergeCell ref="H58:I58"/>
    <mergeCell ref="H59:I59"/>
    <mergeCell ref="J43:K43"/>
    <mergeCell ref="H44:I44"/>
    <mergeCell ref="H56:I56"/>
    <mergeCell ref="E49:F49"/>
    <mergeCell ref="H49:I49"/>
    <mergeCell ref="J49:K49"/>
    <mergeCell ref="H47:I47"/>
    <mergeCell ref="J48:K48"/>
    <mergeCell ref="N49:O49"/>
    <mergeCell ref="H45:I45"/>
    <mergeCell ref="J45:K45"/>
    <mergeCell ref="L45:M45"/>
    <mergeCell ref="L49:M49"/>
    <mergeCell ref="J47:K47"/>
    <mergeCell ref="N48:O48"/>
    <mergeCell ref="J46:K46"/>
    <mergeCell ref="L46:M46"/>
    <mergeCell ref="N46:O46"/>
    <mergeCell ref="N51:O51"/>
    <mergeCell ref="N43:O43"/>
    <mergeCell ref="H50:I50"/>
    <mergeCell ref="N50:O50"/>
    <mergeCell ref="N44:O44"/>
    <mergeCell ref="N45:O45"/>
    <mergeCell ref="J50:K50"/>
    <mergeCell ref="H51:I51"/>
    <mergeCell ref="L43:M43"/>
    <mergeCell ref="J44:K44"/>
    <mergeCell ref="L44:M44"/>
    <mergeCell ref="E39:F39"/>
    <mergeCell ref="H39:I39"/>
    <mergeCell ref="J39:K39"/>
    <mergeCell ref="E40:F40"/>
    <mergeCell ref="H40:I40"/>
    <mergeCell ref="J40:K40"/>
    <mergeCell ref="L40:M40"/>
    <mergeCell ref="E43:F43"/>
    <mergeCell ref="H43:I43"/>
    <mergeCell ref="N39:O39"/>
    <mergeCell ref="H30:I30"/>
    <mergeCell ref="L30:M30"/>
    <mergeCell ref="L37:M37"/>
    <mergeCell ref="L38:M38"/>
    <mergeCell ref="N40:O40"/>
    <mergeCell ref="N30:O30"/>
    <mergeCell ref="J33:K33"/>
    <mergeCell ref="L34:M34"/>
    <mergeCell ref="L33:M33"/>
    <mergeCell ref="N15:O15"/>
    <mergeCell ref="J19:K19"/>
    <mergeCell ref="N20:O20"/>
    <mergeCell ref="E38:F38"/>
    <mergeCell ref="H38:I38"/>
    <mergeCell ref="J38:K38"/>
    <mergeCell ref="N37:O37"/>
    <mergeCell ref="J37:K37"/>
    <mergeCell ref="N38:O38"/>
    <mergeCell ref="L16:M16"/>
    <mergeCell ref="N29:O29"/>
    <mergeCell ref="N13:O13"/>
    <mergeCell ref="N14:O14"/>
    <mergeCell ref="J15:K15"/>
    <mergeCell ref="H14:I14"/>
    <mergeCell ref="J2:K2"/>
    <mergeCell ref="H2:I2"/>
    <mergeCell ref="H12:I12"/>
    <mergeCell ref="N10:O10"/>
    <mergeCell ref="J13:K13"/>
    <mergeCell ref="N11:O11"/>
    <mergeCell ref="A3:B3"/>
    <mergeCell ref="C3:D3"/>
    <mergeCell ref="E3:F3"/>
    <mergeCell ref="H3:I3"/>
    <mergeCell ref="J3:K3"/>
    <mergeCell ref="H5:I5"/>
    <mergeCell ref="H7:I7"/>
    <mergeCell ref="J7:K7"/>
    <mergeCell ref="L7:M7"/>
    <mergeCell ref="A4:B4"/>
    <mergeCell ref="C4:D4"/>
    <mergeCell ref="E4:F4"/>
    <mergeCell ref="H4:I4"/>
    <mergeCell ref="J4:K4"/>
    <mergeCell ref="E5:F5"/>
    <mergeCell ref="J6:K6"/>
    <mergeCell ref="E10:F10"/>
    <mergeCell ref="L12:M12"/>
    <mergeCell ref="E7:F7"/>
    <mergeCell ref="N3:O3"/>
    <mergeCell ref="N5:O5"/>
    <mergeCell ref="N4:O4"/>
    <mergeCell ref="N6:O6"/>
    <mergeCell ref="J12:K12"/>
    <mergeCell ref="J5:K5"/>
    <mergeCell ref="E16:F16"/>
    <mergeCell ref="C19:F21"/>
    <mergeCell ref="H6:I6"/>
    <mergeCell ref="E6:F6"/>
    <mergeCell ref="H10:I10"/>
    <mergeCell ref="E13:F13"/>
    <mergeCell ref="H13:I13"/>
    <mergeCell ref="H11:I11"/>
    <mergeCell ref="H15:I15"/>
    <mergeCell ref="H8:I8"/>
    <mergeCell ref="N28:O28"/>
    <mergeCell ref="H29:I29"/>
    <mergeCell ref="L28:M28"/>
    <mergeCell ref="L29:M29"/>
    <mergeCell ref="N7:O7"/>
    <mergeCell ref="N12:O12"/>
    <mergeCell ref="J14:K14"/>
    <mergeCell ref="J10:K10"/>
    <mergeCell ref="J11:K11"/>
    <mergeCell ref="N21:O21"/>
    <mergeCell ref="J20:K20"/>
    <mergeCell ref="J21:K21"/>
    <mergeCell ref="J18:K18"/>
    <mergeCell ref="L19:M19"/>
    <mergeCell ref="L20:M20"/>
    <mergeCell ref="L21:M21"/>
    <mergeCell ref="N16:O16"/>
    <mergeCell ref="J16:K16"/>
    <mergeCell ref="H16:I16"/>
    <mergeCell ref="H17:I17"/>
    <mergeCell ref="H18:I18"/>
    <mergeCell ref="H19:I19"/>
    <mergeCell ref="N17:O17"/>
    <mergeCell ref="J17:K17"/>
    <mergeCell ref="N19:O19"/>
    <mergeCell ref="N18:O18"/>
    <mergeCell ref="A55:B55"/>
    <mergeCell ref="C55:D55"/>
    <mergeCell ref="H28:I28"/>
    <mergeCell ref="J28:K28"/>
    <mergeCell ref="A37:B37"/>
    <mergeCell ref="A43:B43"/>
    <mergeCell ref="E55:F55"/>
    <mergeCell ref="J51:K51"/>
    <mergeCell ref="E37:F37"/>
    <mergeCell ref="H37:I37"/>
    <mergeCell ref="A56:B56"/>
    <mergeCell ref="C56:D56"/>
    <mergeCell ref="N2:O2"/>
    <mergeCell ref="H20:I20"/>
    <mergeCell ref="H55:I55"/>
    <mergeCell ref="H21:I21"/>
    <mergeCell ref="J30:K30"/>
    <mergeCell ref="J29:K29"/>
    <mergeCell ref="N55:O55"/>
    <mergeCell ref="J55:K55"/>
    <mergeCell ref="N52:O52"/>
    <mergeCell ref="N53:O53"/>
    <mergeCell ref="N54:O54"/>
    <mergeCell ref="C52:F54"/>
    <mergeCell ref="H52:I52"/>
    <mergeCell ref="H53:I53"/>
    <mergeCell ref="H54:I54"/>
    <mergeCell ref="J52:K52"/>
    <mergeCell ref="J53:K53"/>
    <mergeCell ref="J54:K54"/>
    <mergeCell ref="A80:B80"/>
    <mergeCell ref="H80:I80"/>
    <mergeCell ref="H81:I81"/>
    <mergeCell ref="H82:I82"/>
    <mergeCell ref="C80:D80"/>
    <mergeCell ref="E80:F80"/>
    <mergeCell ref="N86:O86"/>
    <mergeCell ref="N87:O87"/>
    <mergeCell ref="N88:O88"/>
    <mergeCell ref="N83:O83"/>
    <mergeCell ref="N84:O84"/>
    <mergeCell ref="N85:O85"/>
    <mergeCell ref="H85:I85"/>
    <mergeCell ref="J83:K83"/>
    <mergeCell ref="J84:K84"/>
    <mergeCell ref="J85:K85"/>
    <mergeCell ref="N80:O80"/>
    <mergeCell ref="N81:O81"/>
    <mergeCell ref="N82:O82"/>
    <mergeCell ref="L81:M81"/>
    <mergeCell ref="L82:M82"/>
    <mergeCell ref="L86:M86"/>
    <mergeCell ref="J80:K80"/>
    <mergeCell ref="J81:K81"/>
    <mergeCell ref="J82:K82"/>
    <mergeCell ref="L62:M62"/>
    <mergeCell ref="L63:M63"/>
    <mergeCell ref="L64:M64"/>
    <mergeCell ref="L70:M70"/>
    <mergeCell ref="J78:K78"/>
    <mergeCell ref="J66:K66"/>
    <mergeCell ref="H87:I87"/>
    <mergeCell ref="H88:I88"/>
    <mergeCell ref="J86:K86"/>
    <mergeCell ref="J87:K87"/>
    <mergeCell ref="J88:K88"/>
    <mergeCell ref="L80:M80"/>
    <mergeCell ref="L87:M87"/>
    <mergeCell ref="L88:M88"/>
    <mergeCell ref="H83:I83"/>
    <mergeCell ref="H84:I84"/>
    <mergeCell ref="E28:F30"/>
    <mergeCell ref="E46:F46"/>
    <mergeCell ref="H46:I46"/>
    <mergeCell ref="E41:F41"/>
    <mergeCell ref="H41:I41"/>
    <mergeCell ref="H86:I86"/>
    <mergeCell ref="H48:I48"/>
    <mergeCell ref="H77:I77"/>
    <mergeCell ref="C86:F88"/>
    <mergeCell ref="E83:F83"/>
    <mergeCell ref="C34:D51"/>
    <mergeCell ref="E34:F34"/>
    <mergeCell ref="H34:I34"/>
    <mergeCell ref="J34:K34"/>
    <mergeCell ref="N47:O47"/>
    <mergeCell ref="L47:M47"/>
    <mergeCell ref="H42:I42"/>
    <mergeCell ref="L39:M39"/>
    <mergeCell ref="J41:K41"/>
    <mergeCell ref="N41:O41"/>
    <mergeCell ref="C22:D30"/>
    <mergeCell ref="E22:F24"/>
    <mergeCell ref="E25:F27"/>
    <mergeCell ref="N34:O34"/>
    <mergeCell ref="E35:F35"/>
    <mergeCell ref="H35:I35"/>
    <mergeCell ref="J35:K35"/>
    <mergeCell ref="L35:M35"/>
    <mergeCell ref="N32:O32"/>
    <mergeCell ref="H33:I33"/>
    <mergeCell ref="E36:F36"/>
    <mergeCell ref="H36:I36"/>
    <mergeCell ref="J36:K36"/>
    <mergeCell ref="L36:M36"/>
    <mergeCell ref="N36:O36"/>
    <mergeCell ref="N35:O35"/>
    <mergeCell ref="N33:O33"/>
    <mergeCell ref="C31:F33"/>
    <mergeCell ref="H31:I31"/>
    <mergeCell ref="J31:K31"/>
    <mergeCell ref="L31:M31"/>
    <mergeCell ref="N31:O31"/>
    <mergeCell ref="H32:I32"/>
    <mergeCell ref="J32:K32"/>
    <mergeCell ref="L32:M32"/>
  </mergeCells>
  <printOptions/>
  <pageMargins left="1.6141732283464567" right="0.3937007874015748" top="0.15748031496062992" bottom="0.15748031496062992" header="0.11811023622047245" footer="0.11811023622047245"/>
  <pageSetup orientation="landscape" paperSize="9" scale="6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0">
      <selection activeCell="J18" sqref="J18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4" customWidth="1"/>
    <col min="12" max="12" width="18.625" style="0" customWidth="1"/>
  </cols>
  <sheetData>
    <row r="1" spans="1:12" ht="35.25" customHeight="1">
      <c r="A1" s="276" t="s">
        <v>111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ht="17.25" thickBot="1">
      <c r="L2" s="9" t="s">
        <v>25</v>
      </c>
    </row>
    <row r="3" spans="1:12" ht="24.75" customHeight="1" thickBot="1">
      <c r="A3" s="242" t="s">
        <v>47</v>
      </c>
      <c r="B3" s="243"/>
      <c r="C3" s="244" t="s">
        <v>48</v>
      </c>
      <c r="D3" s="243"/>
      <c r="E3" s="244" t="s">
        <v>49</v>
      </c>
      <c r="F3" s="243"/>
      <c r="G3" s="14" t="s">
        <v>50</v>
      </c>
      <c r="H3" s="15" t="s">
        <v>51</v>
      </c>
      <c r="I3" s="16" t="s">
        <v>52</v>
      </c>
      <c r="J3" s="16" t="s">
        <v>53</v>
      </c>
      <c r="K3" s="16" t="s">
        <v>54</v>
      </c>
      <c r="L3" s="17" t="s">
        <v>55</v>
      </c>
    </row>
    <row r="4" spans="1:12" ht="16.5" customHeight="1" thickTop="1">
      <c r="A4" s="246" t="s">
        <v>56</v>
      </c>
      <c r="B4" s="182"/>
      <c r="C4" s="180" t="s">
        <v>56</v>
      </c>
      <c r="D4" s="182"/>
      <c r="E4" s="180" t="s">
        <v>46</v>
      </c>
      <c r="F4" s="182"/>
      <c r="G4" s="18" t="s">
        <v>57</v>
      </c>
      <c r="H4" s="19">
        <v>122721000</v>
      </c>
      <c r="I4" s="89">
        <v>122721000</v>
      </c>
      <c r="J4" s="82">
        <v>0</v>
      </c>
      <c r="K4" s="82">
        <v>0</v>
      </c>
      <c r="L4" s="90">
        <f>SUM(H4:K4)</f>
        <v>245442000</v>
      </c>
    </row>
    <row r="5" spans="1:12" ht="16.5" customHeight="1">
      <c r="A5" s="21"/>
      <c r="B5" s="22"/>
      <c r="C5" s="23"/>
      <c r="D5" s="22"/>
      <c r="E5" s="307"/>
      <c r="F5" s="182"/>
      <c r="G5" s="24" t="s">
        <v>58</v>
      </c>
      <c r="H5" s="25">
        <v>122721000</v>
      </c>
      <c r="I5" s="82">
        <v>122721000</v>
      </c>
      <c r="J5" s="82">
        <v>0</v>
      </c>
      <c r="K5" s="82">
        <v>0</v>
      </c>
      <c r="L5" s="91">
        <f>SUM(H5:K5)</f>
        <v>245442000</v>
      </c>
    </row>
    <row r="6" spans="1:12" ht="16.5" customHeight="1">
      <c r="A6" s="21"/>
      <c r="B6" s="22"/>
      <c r="C6" s="23"/>
      <c r="D6" s="22"/>
      <c r="E6" s="308"/>
      <c r="F6" s="191"/>
      <c r="G6" s="24" t="s">
        <v>59</v>
      </c>
      <c r="H6" s="12">
        <f>H5-H4</f>
        <v>0</v>
      </c>
      <c r="I6" s="82">
        <f>I5-I4</f>
        <v>0</v>
      </c>
      <c r="J6" s="82">
        <f>J5-J4</f>
        <v>0</v>
      </c>
      <c r="K6" s="82">
        <f>K5-K4</f>
        <v>0</v>
      </c>
      <c r="L6" s="91">
        <f aca="true" t="shared" si="0" ref="L6:L33">SUM(H6:K6)</f>
        <v>0</v>
      </c>
    </row>
    <row r="7" spans="1:12" ht="16.5" customHeight="1">
      <c r="A7" s="21"/>
      <c r="B7" s="22"/>
      <c r="C7" s="23"/>
      <c r="D7" s="22"/>
      <c r="E7" s="42" t="s">
        <v>112</v>
      </c>
      <c r="F7" s="41"/>
      <c r="G7" s="24" t="s">
        <v>9</v>
      </c>
      <c r="H7" s="20">
        <v>0</v>
      </c>
      <c r="I7" s="116">
        <v>3000000</v>
      </c>
      <c r="J7" s="116">
        <v>0</v>
      </c>
      <c r="K7" s="116">
        <v>0</v>
      </c>
      <c r="L7" s="91">
        <f>SUM(H7:K7)</f>
        <v>3000000</v>
      </c>
    </row>
    <row r="8" spans="1:12" ht="16.5" customHeight="1">
      <c r="A8" s="21"/>
      <c r="B8" s="22"/>
      <c r="C8" s="23"/>
      <c r="D8" s="22"/>
      <c r="E8" s="23"/>
      <c r="F8" s="22"/>
      <c r="G8" s="24" t="s">
        <v>10</v>
      </c>
      <c r="H8" s="20">
        <v>0</v>
      </c>
      <c r="I8" s="116">
        <v>2617000</v>
      </c>
      <c r="J8" s="116">
        <v>0</v>
      </c>
      <c r="K8" s="116">
        <v>0</v>
      </c>
      <c r="L8" s="91">
        <f>SUM(H8:K8)</f>
        <v>2617000</v>
      </c>
    </row>
    <row r="9" spans="1:12" ht="16.5" customHeight="1">
      <c r="A9" s="21"/>
      <c r="B9" s="22"/>
      <c r="C9" s="23"/>
      <c r="D9" s="22"/>
      <c r="E9" s="26"/>
      <c r="F9" s="27"/>
      <c r="G9" s="24" t="s">
        <v>11</v>
      </c>
      <c r="H9" s="28">
        <f>H8-H7</f>
        <v>0</v>
      </c>
      <c r="I9" s="116">
        <f>I8-I7</f>
        <v>-383000</v>
      </c>
      <c r="J9" s="116">
        <f>J8-J7</f>
        <v>0</v>
      </c>
      <c r="K9" s="116">
        <f>K8-K7</f>
        <v>0</v>
      </c>
      <c r="L9" s="91">
        <f>SUM(H9:K9)</f>
        <v>-383000</v>
      </c>
    </row>
    <row r="10" spans="1:12" ht="16.5" customHeight="1">
      <c r="A10" s="21"/>
      <c r="B10" s="22"/>
      <c r="C10" s="23"/>
      <c r="D10" s="22"/>
      <c r="E10" s="42" t="s">
        <v>102</v>
      </c>
      <c r="F10" s="41"/>
      <c r="G10" s="24" t="s">
        <v>57</v>
      </c>
      <c r="H10" s="20">
        <v>0</v>
      </c>
      <c r="I10" s="116">
        <v>725000</v>
      </c>
      <c r="J10" s="116">
        <v>0</v>
      </c>
      <c r="K10" s="116">
        <v>0</v>
      </c>
      <c r="L10" s="91">
        <f t="shared" si="0"/>
        <v>725000</v>
      </c>
    </row>
    <row r="11" spans="1:12" ht="16.5" customHeight="1">
      <c r="A11" s="21"/>
      <c r="B11" s="22"/>
      <c r="C11" s="23"/>
      <c r="D11" s="22"/>
      <c r="E11" s="23"/>
      <c r="F11" s="22"/>
      <c r="G11" s="24" t="s">
        <v>58</v>
      </c>
      <c r="H11" s="20">
        <v>0</v>
      </c>
      <c r="I11" s="116">
        <v>725000</v>
      </c>
      <c r="J11" s="116">
        <v>0</v>
      </c>
      <c r="K11" s="116">
        <v>0</v>
      </c>
      <c r="L11" s="91">
        <f t="shared" si="0"/>
        <v>725000</v>
      </c>
    </row>
    <row r="12" spans="1:12" ht="16.5" customHeight="1">
      <c r="A12" s="21"/>
      <c r="B12" s="22"/>
      <c r="C12" s="23"/>
      <c r="D12" s="22"/>
      <c r="E12" s="26"/>
      <c r="F12" s="27"/>
      <c r="G12" s="24" t="s">
        <v>59</v>
      </c>
      <c r="H12" s="28">
        <f>H11-H10</f>
        <v>0</v>
      </c>
      <c r="I12" s="116">
        <f>I11-I10</f>
        <v>0</v>
      </c>
      <c r="J12" s="116">
        <f>J11-J10</f>
        <v>0</v>
      </c>
      <c r="K12" s="116">
        <f>K11-K10</f>
        <v>0</v>
      </c>
      <c r="L12" s="91">
        <f t="shared" si="0"/>
        <v>0</v>
      </c>
    </row>
    <row r="13" spans="1:12" ht="16.5" customHeight="1">
      <c r="A13" s="21"/>
      <c r="B13" s="22"/>
      <c r="C13" s="23"/>
      <c r="D13" s="22"/>
      <c r="E13" s="180" t="s">
        <v>103</v>
      </c>
      <c r="F13" s="182"/>
      <c r="G13" s="24" t="s">
        <v>9</v>
      </c>
      <c r="H13" s="20">
        <v>0</v>
      </c>
      <c r="I13" s="82">
        <v>400000</v>
      </c>
      <c r="J13" s="82">
        <v>0</v>
      </c>
      <c r="K13" s="82">
        <v>0</v>
      </c>
      <c r="L13" s="91">
        <f t="shared" si="0"/>
        <v>400000</v>
      </c>
    </row>
    <row r="14" spans="1:12" ht="16.5" customHeight="1">
      <c r="A14" s="21"/>
      <c r="B14" s="22"/>
      <c r="C14" s="23"/>
      <c r="D14" s="22"/>
      <c r="E14" s="23"/>
      <c r="F14" s="22"/>
      <c r="G14" s="24" t="s">
        <v>10</v>
      </c>
      <c r="H14" s="20">
        <v>0</v>
      </c>
      <c r="I14" s="82">
        <v>400000</v>
      </c>
      <c r="J14" s="82">
        <v>0</v>
      </c>
      <c r="K14" s="82">
        <v>0</v>
      </c>
      <c r="L14" s="91">
        <f t="shared" si="0"/>
        <v>400000</v>
      </c>
    </row>
    <row r="15" spans="1:12" ht="16.5" customHeight="1">
      <c r="A15" s="21"/>
      <c r="B15" s="22"/>
      <c r="C15" s="23"/>
      <c r="D15" s="22"/>
      <c r="E15" s="26"/>
      <c r="F15" s="27"/>
      <c r="G15" s="24" t="s">
        <v>11</v>
      </c>
      <c r="H15" s="28">
        <f>H14-H13</f>
        <v>0</v>
      </c>
      <c r="I15" s="82">
        <f>I14-I13</f>
        <v>0</v>
      </c>
      <c r="J15" s="82">
        <f>J14-J13</f>
        <v>0</v>
      </c>
      <c r="K15" s="82">
        <f>K14-K13</f>
        <v>0</v>
      </c>
      <c r="L15" s="91">
        <f t="shared" si="0"/>
        <v>0</v>
      </c>
    </row>
    <row r="16" spans="1:12" ht="16.5" customHeight="1">
      <c r="A16" s="277" t="s">
        <v>53</v>
      </c>
      <c r="B16" s="179"/>
      <c r="C16" s="177" t="s">
        <v>53</v>
      </c>
      <c r="D16" s="179"/>
      <c r="E16" s="177" t="s">
        <v>61</v>
      </c>
      <c r="F16" s="179"/>
      <c r="G16" s="24" t="s">
        <v>57</v>
      </c>
      <c r="H16" s="20">
        <v>0</v>
      </c>
      <c r="I16" s="82">
        <v>0</v>
      </c>
      <c r="J16" s="82">
        <v>0</v>
      </c>
      <c r="K16" s="82">
        <v>0</v>
      </c>
      <c r="L16" s="91">
        <f t="shared" si="0"/>
        <v>0</v>
      </c>
    </row>
    <row r="17" spans="1:12" ht="16.5" customHeight="1">
      <c r="A17" s="30"/>
      <c r="B17" s="31"/>
      <c r="C17" s="32"/>
      <c r="D17" s="31"/>
      <c r="E17" s="32"/>
      <c r="F17" s="31"/>
      <c r="G17" s="24" t="s">
        <v>58</v>
      </c>
      <c r="H17" s="20">
        <v>0</v>
      </c>
      <c r="I17" s="82">
        <v>0</v>
      </c>
      <c r="J17" s="82">
        <v>471000</v>
      </c>
      <c r="K17" s="82">
        <v>0</v>
      </c>
      <c r="L17" s="91">
        <f t="shared" si="0"/>
        <v>471000</v>
      </c>
    </row>
    <row r="18" spans="1:12" ht="16.5" customHeight="1">
      <c r="A18" s="30"/>
      <c r="B18" s="31"/>
      <c r="C18" s="32"/>
      <c r="D18" s="31"/>
      <c r="E18" s="33"/>
      <c r="F18" s="34"/>
      <c r="G18" s="24" t="s">
        <v>59</v>
      </c>
      <c r="H18" s="20">
        <f>H17-H16</f>
        <v>0</v>
      </c>
      <c r="I18" s="82">
        <f>I17-I16</f>
        <v>0</v>
      </c>
      <c r="J18" s="112">
        <f>J17-J16</f>
        <v>471000</v>
      </c>
      <c r="K18" s="82">
        <f>K17-K16</f>
        <v>0</v>
      </c>
      <c r="L18" s="115">
        <f t="shared" si="0"/>
        <v>471000</v>
      </c>
    </row>
    <row r="19" spans="1:12" ht="16.5" customHeight="1">
      <c r="A19" s="246"/>
      <c r="B19" s="182"/>
      <c r="C19" s="180"/>
      <c r="D19" s="182"/>
      <c r="E19" s="177" t="s">
        <v>62</v>
      </c>
      <c r="F19" s="179"/>
      <c r="G19" s="24" t="s">
        <v>57</v>
      </c>
      <c r="H19" s="20">
        <v>0</v>
      </c>
      <c r="I19" s="82">
        <v>0</v>
      </c>
      <c r="J19" s="82">
        <v>0</v>
      </c>
      <c r="K19" s="82">
        <v>0</v>
      </c>
      <c r="L19" s="91">
        <f t="shared" si="0"/>
        <v>0</v>
      </c>
    </row>
    <row r="20" spans="1:12" ht="16.5" customHeight="1">
      <c r="A20" s="30"/>
      <c r="B20" s="31"/>
      <c r="C20" s="32"/>
      <c r="D20" s="31"/>
      <c r="E20" s="32"/>
      <c r="F20" s="31"/>
      <c r="G20" s="24" t="s">
        <v>58</v>
      </c>
      <c r="H20" s="20">
        <v>0</v>
      </c>
      <c r="I20" s="82">
        <v>0</v>
      </c>
      <c r="J20" s="82">
        <v>1076000</v>
      </c>
      <c r="K20" s="82">
        <v>0</v>
      </c>
      <c r="L20" s="91">
        <f t="shared" si="0"/>
        <v>1076000</v>
      </c>
    </row>
    <row r="21" spans="1:12" ht="16.5" customHeight="1">
      <c r="A21" s="30"/>
      <c r="B21" s="31"/>
      <c r="C21" s="33"/>
      <c r="D21" s="34"/>
      <c r="E21" s="33"/>
      <c r="F21" s="34"/>
      <c r="G21" s="24" t="s">
        <v>59</v>
      </c>
      <c r="H21" s="20">
        <f>H20-H19</f>
        <v>0</v>
      </c>
      <c r="I21" s="82">
        <f>I20-I19</f>
        <v>0</v>
      </c>
      <c r="J21" s="82">
        <f>J20-J19</f>
        <v>1076000</v>
      </c>
      <c r="K21" s="82">
        <f>K20-K19</f>
        <v>0</v>
      </c>
      <c r="L21" s="91">
        <f t="shared" si="0"/>
        <v>1076000</v>
      </c>
    </row>
    <row r="22" spans="1:12" ht="16.5" customHeight="1">
      <c r="A22" s="30"/>
      <c r="B22" s="31"/>
      <c r="C22" s="305" t="s">
        <v>60</v>
      </c>
      <c r="D22" s="302"/>
      <c r="E22" s="302"/>
      <c r="F22" s="302"/>
      <c r="G22" s="24" t="s">
        <v>57</v>
      </c>
      <c r="H22" s="20">
        <f>H4+H10+H13+H16+H19</f>
        <v>122721000</v>
      </c>
      <c r="I22" s="82">
        <f>I4+I10+I7+I13+I16+I19</f>
        <v>126846000</v>
      </c>
      <c r="J22" s="82">
        <f>J4+J7+J10+J13+J16+J19</f>
        <v>0</v>
      </c>
      <c r="K22" s="82">
        <f>K16+K19</f>
        <v>0</v>
      </c>
      <c r="L22" s="91">
        <f>SUM(H22:K22)</f>
        <v>249567000</v>
      </c>
    </row>
    <row r="23" spans="1:12" ht="16.5" customHeight="1">
      <c r="A23" s="30"/>
      <c r="B23" s="31"/>
      <c r="C23" s="302"/>
      <c r="D23" s="302"/>
      <c r="E23" s="302"/>
      <c r="F23" s="302"/>
      <c r="G23" s="24" t="s">
        <v>58</v>
      </c>
      <c r="H23" s="20">
        <f>H5+H11+H14+H17+H20</f>
        <v>122721000</v>
      </c>
      <c r="I23" s="82">
        <f>I5+I8+I11+I14+I17+I20</f>
        <v>126463000</v>
      </c>
      <c r="J23" s="82">
        <f>J5+J8+J11+J14+J17+J20</f>
        <v>1547000</v>
      </c>
      <c r="K23" s="82">
        <f>K17+K20</f>
        <v>0</v>
      </c>
      <c r="L23" s="91">
        <f>SUM(H23:K23)</f>
        <v>250731000</v>
      </c>
    </row>
    <row r="24" spans="1:12" ht="16.5" customHeight="1">
      <c r="A24" s="30"/>
      <c r="B24" s="31"/>
      <c r="C24" s="306"/>
      <c r="D24" s="306"/>
      <c r="E24" s="306"/>
      <c r="F24" s="306"/>
      <c r="G24" s="35" t="s">
        <v>59</v>
      </c>
      <c r="H24" s="28">
        <f>H23-H22</f>
        <v>0</v>
      </c>
      <c r="I24" s="92">
        <f>I23-I22</f>
        <v>-383000</v>
      </c>
      <c r="J24" s="113">
        <f>J23-J22</f>
        <v>1547000</v>
      </c>
      <c r="K24" s="92">
        <f>K23-K22</f>
        <v>0</v>
      </c>
      <c r="L24" s="115">
        <f>SUM(H24:K24)</f>
        <v>1164000</v>
      </c>
    </row>
    <row r="25" spans="1:12" s="2" customFormat="1" ht="16.5" customHeight="1">
      <c r="A25" s="277" t="s">
        <v>63</v>
      </c>
      <c r="B25" s="179"/>
      <c r="C25" s="177" t="s">
        <v>54</v>
      </c>
      <c r="D25" s="179"/>
      <c r="E25" s="177" t="s">
        <v>64</v>
      </c>
      <c r="F25" s="179"/>
      <c r="G25" s="24" t="s">
        <v>57</v>
      </c>
      <c r="H25" s="20">
        <v>0</v>
      </c>
      <c r="I25" s="82">
        <v>0</v>
      </c>
      <c r="J25" s="82">
        <v>0</v>
      </c>
      <c r="K25" s="82">
        <v>0</v>
      </c>
      <c r="L25" s="91">
        <f t="shared" si="0"/>
        <v>0</v>
      </c>
    </row>
    <row r="26" spans="1:12" s="2" customFormat="1" ht="16.5" customHeight="1">
      <c r="A26" s="30"/>
      <c r="B26" s="31"/>
      <c r="C26" s="32"/>
      <c r="D26" s="31"/>
      <c r="E26" s="32"/>
      <c r="F26" s="31"/>
      <c r="G26" s="24" t="s">
        <v>58</v>
      </c>
      <c r="H26" s="20">
        <v>0</v>
      </c>
      <c r="I26" s="82">
        <v>0</v>
      </c>
      <c r="J26" s="82">
        <v>0</v>
      </c>
      <c r="K26" s="93">
        <v>1059167</v>
      </c>
      <c r="L26" s="91">
        <f t="shared" si="0"/>
        <v>1059167</v>
      </c>
    </row>
    <row r="27" spans="1:12" s="2" customFormat="1" ht="16.5" customHeight="1">
      <c r="A27" s="30"/>
      <c r="B27" s="31"/>
      <c r="C27" s="32"/>
      <c r="D27" s="31"/>
      <c r="E27" s="33"/>
      <c r="F27" s="34"/>
      <c r="G27" s="35" t="s">
        <v>59</v>
      </c>
      <c r="H27" s="20">
        <f>H26-H25</f>
        <v>0</v>
      </c>
      <c r="I27" s="82">
        <f>I26-I25</f>
        <v>0</v>
      </c>
      <c r="J27" s="82">
        <f>J26-J25</f>
        <v>0</v>
      </c>
      <c r="K27" s="110">
        <f>K26</f>
        <v>1059167</v>
      </c>
      <c r="L27" s="111">
        <f t="shared" si="0"/>
        <v>1059167</v>
      </c>
    </row>
    <row r="28" spans="1:12" s="2" customFormat="1" ht="16.5" customHeight="1">
      <c r="A28" s="21"/>
      <c r="B28" s="22"/>
      <c r="C28" s="177" t="s">
        <v>60</v>
      </c>
      <c r="D28" s="178"/>
      <c r="E28" s="178"/>
      <c r="F28" s="179"/>
      <c r="G28" s="24" t="s">
        <v>57</v>
      </c>
      <c r="H28" s="20">
        <f aca="true" t="shared" si="1" ref="H28:K30">H25</f>
        <v>0</v>
      </c>
      <c r="I28" s="82">
        <f t="shared" si="1"/>
        <v>0</v>
      </c>
      <c r="J28" s="82">
        <f>J25</f>
        <v>0</v>
      </c>
      <c r="K28" s="82">
        <f t="shared" si="1"/>
        <v>0</v>
      </c>
      <c r="L28" s="91">
        <f t="shared" si="0"/>
        <v>0</v>
      </c>
    </row>
    <row r="29" spans="1:12" s="2" customFormat="1" ht="16.5" customHeight="1">
      <c r="A29" s="21"/>
      <c r="B29" s="22"/>
      <c r="C29" s="180"/>
      <c r="D29" s="181"/>
      <c r="E29" s="181"/>
      <c r="F29" s="182"/>
      <c r="G29" s="24" t="s">
        <v>58</v>
      </c>
      <c r="H29" s="20">
        <f t="shared" si="1"/>
        <v>0</v>
      </c>
      <c r="I29" s="82">
        <f t="shared" si="1"/>
        <v>0</v>
      </c>
      <c r="J29" s="82">
        <f t="shared" si="1"/>
        <v>0</v>
      </c>
      <c r="K29" s="93">
        <f>K26</f>
        <v>1059167</v>
      </c>
      <c r="L29" s="91">
        <f t="shared" si="0"/>
        <v>1059167</v>
      </c>
    </row>
    <row r="30" spans="1:12" s="2" customFormat="1" ht="16.5" customHeight="1">
      <c r="A30" s="29"/>
      <c r="B30" s="27"/>
      <c r="C30" s="190"/>
      <c r="D30" s="282"/>
      <c r="E30" s="282"/>
      <c r="F30" s="191"/>
      <c r="G30" s="24" t="s">
        <v>59</v>
      </c>
      <c r="H30" s="20">
        <f t="shared" si="1"/>
        <v>0</v>
      </c>
      <c r="I30" s="82">
        <f t="shared" si="1"/>
        <v>0</v>
      </c>
      <c r="J30" s="82">
        <f t="shared" si="1"/>
        <v>0</v>
      </c>
      <c r="K30" s="110">
        <f t="shared" si="1"/>
        <v>1059167</v>
      </c>
      <c r="L30" s="111">
        <f t="shared" si="0"/>
        <v>1059167</v>
      </c>
    </row>
    <row r="31" spans="1:13" ht="16.5" customHeight="1">
      <c r="A31" s="299" t="s">
        <v>65</v>
      </c>
      <c r="B31" s="300"/>
      <c r="C31" s="300"/>
      <c r="D31" s="300"/>
      <c r="E31" s="300"/>
      <c r="F31" s="300"/>
      <c r="G31" s="37" t="s">
        <v>57</v>
      </c>
      <c r="H31" s="36">
        <f>H22+H28</f>
        <v>122721000</v>
      </c>
      <c r="I31" s="93">
        <f>I22+I28</f>
        <v>126846000</v>
      </c>
      <c r="J31" s="93">
        <f>J22+J28</f>
        <v>0</v>
      </c>
      <c r="K31" s="93">
        <f>K22+K28</f>
        <v>0</v>
      </c>
      <c r="L31" s="91">
        <f t="shared" si="0"/>
        <v>249567000</v>
      </c>
      <c r="M31" s="1"/>
    </row>
    <row r="32" spans="1:12" ht="16.5" customHeight="1">
      <c r="A32" s="301"/>
      <c r="B32" s="302"/>
      <c r="C32" s="302"/>
      <c r="D32" s="302"/>
      <c r="E32" s="302"/>
      <c r="F32" s="302"/>
      <c r="G32" s="24" t="s">
        <v>58</v>
      </c>
      <c r="H32" s="20">
        <f>H23+H29</f>
        <v>122721000</v>
      </c>
      <c r="I32" s="82">
        <f>I23+I29</f>
        <v>126463000</v>
      </c>
      <c r="J32" s="82">
        <f>J23+J29</f>
        <v>1547000</v>
      </c>
      <c r="K32" s="82">
        <f>K23+K29</f>
        <v>1059167</v>
      </c>
      <c r="L32" s="91">
        <f t="shared" si="0"/>
        <v>251790167</v>
      </c>
    </row>
    <row r="33" spans="1:12" ht="16.5" customHeight="1" thickBot="1">
      <c r="A33" s="303"/>
      <c r="B33" s="304"/>
      <c r="C33" s="304"/>
      <c r="D33" s="304"/>
      <c r="E33" s="304"/>
      <c r="F33" s="304"/>
      <c r="G33" s="38" t="s">
        <v>59</v>
      </c>
      <c r="H33" s="40">
        <f>H32-H31</f>
        <v>0</v>
      </c>
      <c r="I33" s="83">
        <f>I32-I31</f>
        <v>-383000</v>
      </c>
      <c r="J33" s="114">
        <f>J32-J31</f>
        <v>1547000</v>
      </c>
      <c r="K33" s="84">
        <f>K32-K31</f>
        <v>1059167</v>
      </c>
      <c r="L33" s="111">
        <f t="shared" si="0"/>
        <v>2223167</v>
      </c>
    </row>
    <row r="34" ht="18.75" customHeight="1"/>
    <row r="35" ht="18.75" customHeight="1"/>
    <row r="36" ht="18.75" customHeight="1"/>
    <row r="37" ht="18.75" customHeight="1"/>
    <row r="38" ht="18.75" customHeight="1"/>
    <row r="39" ht="24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21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2">
    <mergeCell ref="A16:B16"/>
    <mergeCell ref="C16:D16"/>
    <mergeCell ref="E16:F16"/>
    <mergeCell ref="E6:F6"/>
    <mergeCell ref="E13:F13"/>
    <mergeCell ref="A4:B4"/>
    <mergeCell ref="C4:D4"/>
    <mergeCell ref="E4:F4"/>
    <mergeCell ref="E5:F5"/>
    <mergeCell ref="A1:L1"/>
    <mergeCell ref="A3:B3"/>
    <mergeCell ref="C3:D3"/>
    <mergeCell ref="E3:F3"/>
    <mergeCell ref="A19:B19"/>
    <mergeCell ref="C19:D19"/>
    <mergeCell ref="E19:F19"/>
    <mergeCell ref="A31:F33"/>
    <mergeCell ref="C22:F24"/>
    <mergeCell ref="C28:F30"/>
    <mergeCell ref="A25:B25"/>
    <mergeCell ref="C25:D25"/>
    <mergeCell ref="E25:F25"/>
  </mergeCells>
  <printOptions horizontalCentered="1" verticalCentered="1"/>
  <pageMargins left="0.3937007874015748" right="0.3937007874015748" top="0.15748031496062992" bottom="0.31496062992125984" header="0.11811023622047245" footer="0.31496062992125984"/>
  <pageSetup fitToHeight="1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user</cp:lastModifiedBy>
  <cp:lastPrinted>2023-02-27T07:37:43Z</cp:lastPrinted>
  <dcterms:created xsi:type="dcterms:W3CDTF">2009-01-19T02:10:28Z</dcterms:created>
  <dcterms:modified xsi:type="dcterms:W3CDTF">2023-02-27T07:39:50Z</dcterms:modified>
  <cp:category/>
  <cp:version/>
  <cp:contentType/>
  <cp:contentStatus/>
</cp:coreProperties>
</file>