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5311" windowWidth="14190" windowHeight="11520" activeTab="0"/>
  </bookViews>
  <sheets>
    <sheet name="총괄" sheetId="1" r:id="rId1"/>
    <sheet name="세출결산서1" sheetId="2" r:id="rId2"/>
    <sheet name="세입결산서2" sheetId="3" r:id="rId3"/>
  </sheets>
  <definedNames>
    <definedName name="_xlnm.Print_Area" localSheetId="2">'세입결산서2'!$A$1:$L$30</definedName>
    <definedName name="_xlnm.Print_Area" localSheetId="1">'세출결산서1'!$A$1:$O$45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1" authorId="0">
      <text>
        <r>
          <rPr>
            <b/>
            <sz val="9"/>
            <rFont val="돋움"/>
            <family val="3"/>
          </rPr>
          <t>후원금수입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지출액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>)</t>
        </r>
      </text>
    </comment>
    <comment ref="E12" authorId="0">
      <text>
        <r>
          <rPr>
            <b/>
            <sz val="9"/>
            <rFont val="돋움"/>
            <family val="3"/>
          </rPr>
          <t>소통후원금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사업지출액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25" authorId="0">
      <text>
        <r>
          <rPr>
            <b/>
            <sz val="9"/>
            <rFont val="돋움"/>
            <family val="3"/>
          </rPr>
          <t>소통</t>
        </r>
      </text>
    </comment>
    <comment ref="J25" authorId="0">
      <text>
        <r>
          <rPr>
            <b/>
            <sz val="9"/>
            <rFont val="돋움"/>
            <family val="3"/>
          </rPr>
          <t>소통</t>
        </r>
      </text>
    </comment>
    <comment ref="J28" authorId="0">
      <text>
        <r>
          <rPr>
            <b/>
            <sz val="9"/>
            <rFont val="돋움"/>
            <family val="3"/>
          </rPr>
          <t>후원금</t>
        </r>
      </text>
    </comment>
    <comment ref="E28" authorId="0">
      <text>
        <r>
          <rPr>
            <b/>
            <sz val="9"/>
            <rFont val="돋움"/>
            <family val="3"/>
          </rPr>
          <t>후원금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14" authorId="0">
      <text>
        <r>
          <rPr>
            <b/>
            <sz val="9"/>
            <rFont val="돋움"/>
            <family val="3"/>
          </rPr>
          <t>후원금수입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본사업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지출액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 xml:space="preserve">)
</t>
        </r>
      </text>
    </comment>
    <comment ref="J17" authorId="0">
      <text>
        <r>
          <rPr>
            <b/>
            <sz val="9"/>
            <rFont val="돋움"/>
            <family val="3"/>
          </rPr>
          <t>소통후원금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본사업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지출액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 xml:space="preserve">)
</t>
        </r>
      </text>
    </comment>
    <comment ref="E16" authorId="0">
      <text>
        <r>
          <rPr>
            <b/>
            <sz val="9"/>
            <rFont val="돋움"/>
            <family val="3"/>
          </rPr>
          <t>소통</t>
        </r>
      </text>
    </comment>
  </commentList>
</comments>
</file>

<file path=xl/sharedStrings.xml><?xml version="1.0" encoding="utf-8"?>
<sst xmlns="http://schemas.openxmlformats.org/spreadsheetml/2006/main" count="168" uniqueCount="81">
  <si>
    <t>계</t>
  </si>
  <si>
    <t>계</t>
  </si>
  <si>
    <t>사무비</t>
  </si>
  <si>
    <t>항</t>
  </si>
  <si>
    <t>목</t>
  </si>
  <si>
    <t>보조금</t>
  </si>
  <si>
    <t>구분</t>
  </si>
  <si>
    <t>관</t>
  </si>
  <si>
    <t>[예산]</t>
  </si>
  <si>
    <t>[결산]</t>
  </si>
  <si>
    <t>[증감]</t>
  </si>
  <si>
    <t>합 계</t>
  </si>
  <si>
    <t>사업비</t>
  </si>
  <si>
    <t>(단위 : 원)</t>
  </si>
  <si>
    <t>일반사업비</t>
  </si>
  <si>
    <r>
      <rPr>
        <b/>
        <sz val="14"/>
        <rFont val="맑은 고딕"/>
        <family val="3"/>
      </rPr>
      <t>&lt; 총 괄 &gt;</t>
    </r>
    <r>
      <rPr>
        <b/>
        <sz val="12"/>
        <rFont val="맑은 고딕"/>
        <family val="3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맑은 고딕"/>
        <family val="3"/>
      </rPr>
      <t>(단위 : 원)</t>
    </r>
  </si>
  <si>
    <t>자부담</t>
  </si>
  <si>
    <t>세                                             입</t>
  </si>
  <si>
    <t>기타</t>
  </si>
  <si>
    <t>예금이자 반납</t>
  </si>
  <si>
    <t>보조금 반납</t>
  </si>
  <si>
    <t>운영보조금</t>
  </si>
  <si>
    <t>관</t>
  </si>
  <si>
    <t>항</t>
  </si>
  <si>
    <t>목</t>
  </si>
  <si>
    <t>구분</t>
  </si>
  <si>
    <t>국비</t>
  </si>
  <si>
    <t>시·도비</t>
  </si>
  <si>
    <t>자부담</t>
  </si>
  <si>
    <t>기타</t>
  </si>
  <si>
    <t>계</t>
  </si>
  <si>
    <t>보조금</t>
  </si>
  <si>
    <t>[예산]</t>
  </si>
  <si>
    <t>[결산]</t>
  </si>
  <si>
    <t>[증감]</t>
  </si>
  <si>
    <t>기타</t>
  </si>
  <si>
    <t>예금이자</t>
  </si>
  <si>
    <t>관  항  목</t>
  </si>
  <si>
    <t>증  감(B)-(A)</t>
  </si>
  <si>
    <t>관 항 목</t>
  </si>
  <si>
    <t>예산(A)</t>
  </si>
  <si>
    <t>결산(B)</t>
  </si>
  <si>
    <t>금 액</t>
  </si>
  <si>
    <t>총             계</t>
  </si>
  <si>
    <t>총            계</t>
  </si>
  <si>
    <t>보
조
금
수
입</t>
  </si>
  <si>
    <t>사무비</t>
  </si>
  <si>
    <t>소계</t>
  </si>
  <si>
    <t>보조금수입</t>
  </si>
  <si>
    <t>시비</t>
  </si>
  <si>
    <t>기타</t>
  </si>
  <si>
    <t>사업비</t>
  </si>
  <si>
    <t>예금이자</t>
  </si>
  <si>
    <t>기타</t>
  </si>
  <si>
    <t>(단위 : 원)</t>
  </si>
  <si>
    <t>총  계</t>
  </si>
  <si>
    <t>보조금 반납
(이자포함)</t>
  </si>
  <si>
    <t>인건비</t>
  </si>
  <si>
    <t>인건비</t>
  </si>
  <si>
    <t>급여</t>
  </si>
  <si>
    <t>사회보험</t>
  </si>
  <si>
    <t>퇴직적립금</t>
  </si>
  <si>
    <t>자부담</t>
  </si>
  <si>
    <t>법인전입금</t>
  </si>
  <si>
    <t>후원금</t>
  </si>
  <si>
    <t>합  계</t>
  </si>
  <si>
    <t>제수당</t>
  </si>
  <si>
    <t>자부담</t>
  </si>
  <si>
    <t>자부담</t>
  </si>
  <si>
    <t>법인전입금</t>
  </si>
  <si>
    <t>후원금</t>
  </si>
  <si>
    <t>대외협력사업</t>
  </si>
  <si>
    <t>실태조사</t>
  </si>
  <si>
    <t>자조모임</t>
  </si>
  <si>
    <t>상담지원</t>
  </si>
  <si>
    <t>공동모금회
후원사업</t>
  </si>
  <si>
    <r>
      <t xml:space="preserve"> </t>
    </r>
    <r>
      <rPr>
        <b/>
        <sz val="12"/>
        <rFont val="돋움"/>
        <family val="3"/>
      </rPr>
      <t>세</t>
    </r>
    <r>
      <rPr>
        <b/>
        <sz val="12"/>
        <rFont val="맑은 고딕"/>
        <family val="3"/>
      </rPr>
      <t xml:space="preserve">                            </t>
    </r>
    <r>
      <rPr>
        <b/>
        <sz val="12"/>
        <rFont val="돋움"/>
        <family val="3"/>
      </rPr>
      <t>출</t>
    </r>
  </si>
  <si>
    <r>
      <t xml:space="preserve">  2020년 위기노인발굴 및 연계사업 세입</t>
    </r>
    <r>
      <rPr>
        <b/>
        <sz val="24"/>
        <rFont val="맑은 고딕"/>
        <family val="3"/>
      </rPr>
      <t>‧</t>
    </r>
    <r>
      <rPr>
        <b/>
        <sz val="24"/>
        <rFont val="HY헤드라인M"/>
        <family val="1"/>
      </rPr>
      <t xml:space="preserve">세출예산                           </t>
    </r>
    <r>
      <rPr>
        <sz val="24"/>
        <color indexed="62"/>
        <rFont val="HY헤드라인M"/>
        <family val="1"/>
      </rPr>
      <t xml:space="preserve">                                                          </t>
    </r>
  </si>
  <si>
    <t>2020년</t>
  </si>
  <si>
    <r>
      <t>2020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위기노인발굴 및 연계사업 세입결산서</t>
    </r>
  </si>
  <si>
    <r>
      <t>2020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위기노인발굴</t>
    </r>
    <r>
      <rPr>
        <b/>
        <sz val="20"/>
        <rFont val="맑은 고딕"/>
        <family val="3"/>
      </rPr>
      <t xml:space="preserve"> 및 연계</t>
    </r>
    <r>
      <rPr>
        <b/>
        <sz val="20"/>
        <rFont val="돋움"/>
        <family val="3"/>
      </rPr>
      <t>사업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세출결산서</t>
    </r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</si>
</sst>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_-;\-* #,##0_-;_-* &quot;-&quot;_-;_-@_-"/>
    <numFmt numFmtId="178" formatCode="0_ "/>
  </numFmts>
  <fonts count="62"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sz val="10"/>
      <name val="맑은 고딕"/>
      <family val="3"/>
    </font>
    <font>
      <b/>
      <sz val="20"/>
      <name val="맑은 고딕"/>
      <family val="3"/>
    </font>
    <font>
      <b/>
      <sz val="24"/>
      <name val="맑은 고딕"/>
      <family val="3"/>
    </font>
    <font>
      <b/>
      <sz val="20"/>
      <name val="돋움"/>
      <family val="3"/>
    </font>
    <font>
      <b/>
      <sz val="12"/>
      <name val="돋움"/>
      <family val="3"/>
    </font>
    <font>
      <b/>
      <sz val="24"/>
      <name val="HY헤드라인M"/>
      <family val="1"/>
    </font>
    <font>
      <sz val="24"/>
      <color indexed="62"/>
      <name val="HY헤드라인M"/>
      <family val="1"/>
    </font>
    <font>
      <sz val="11"/>
      <name val="맑은 고딕"/>
      <family val="3"/>
    </font>
    <font>
      <sz val="9"/>
      <color indexed="8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12"/>
      <name val="맑은 고딕"/>
      <family val="3"/>
    </font>
    <font>
      <sz val="11"/>
      <color indexed="12"/>
      <name val="맑은 고딕"/>
      <family val="3"/>
    </font>
    <font>
      <b/>
      <sz val="9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rgb="FF0000FF"/>
      <name val="맑은 고딕"/>
      <family val="3"/>
    </font>
    <font>
      <sz val="11"/>
      <color rgb="FF0000FF"/>
      <name val="맑은 고딕"/>
      <family val="3"/>
    </font>
    <font>
      <sz val="11"/>
      <color indexed="8"/>
      <name val="Cambria"/>
      <family val="3"/>
    </font>
    <font>
      <sz val="11"/>
      <color rgb="FFFF0000"/>
      <name val="맑은 고딕"/>
      <family val="3"/>
    </font>
    <font>
      <b/>
      <sz val="9"/>
      <color rgb="FFFF0000"/>
      <name val="맑은 고딕"/>
      <family val="3"/>
    </font>
    <font>
      <sz val="11"/>
      <name val="Cambria"/>
      <family val="3"/>
    </font>
    <font>
      <b/>
      <sz val="8"/>
      <name val="맑은 고딕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 style="double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double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double"/>
      <bottom/>
    </border>
    <border>
      <left style="thin"/>
      <right style="double"/>
      <top style="double"/>
      <bottom/>
    </border>
    <border>
      <left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double"/>
      <right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/>
    </border>
    <border>
      <left>
        <color indexed="63"/>
      </left>
      <right style="medium"/>
      <top style="double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41" fontId="55" fillId="0" borderId="11" xfId="48" applyFont="1" applyFill="1" applyBorder="1" applyAlignment="1">
      <alignment horizontal="right" vertical="center"/>
    </xf>
    <xf numFmtId="41" fontId="0" fillId="0" borderId="0" xfId="48" applyFont="1" applyBorder="1" applyAlignment="1">
      <alignment horizontal="center" vertical="center"/>
    </xf>
    <xf numFmtId="41" fontId="55" fillId="0" borderId="12" xfId="48" applyFont="1" applyFill="1" applyBorder="1" applyAlignment="1">
      <alignment horizontal="right" vertical="center"/>
    </xf>
    <xf numFmtId="41" fontId="55" fillId="33" borderId="13" xfId="48" applyFont="1" applyFill="1" applyBorder="1" applyAlignment="1">
      <alignment horizontal="right" vertical="center"/>
    </xf>
    <xf numFmtId="41" fontId="13" fillId="0" borderId="14" xfId="48" applyFont="1" applyBorder="1" applyAlignment="1">
      <alignment horizontal="center" vertical="center"/>
    </xf>
    <xf numFmtId="41" fontId="56" fillId="0" borderId="15" xfId="48" applyFont="1" applyBorder="1" applyAlignment="1">
      <alignment horizontal="center" vertical="center"/>
    </xf>
    <xf numFmtId="41" fontId="56" fillId="0" borderId="16" xfId="48" applyFont="1" applyBorder="1" applyAlignment="1">
      <alignment horizontal="center" vertical="center"/>
    </xf>
    <xf numFmtId="41" fontId="56" fillId="0" borderId="17" xfId="48" applyFont="1" applyBorder="1" applyAlignment="1">
      <alignment horizontal="center" vertical="center"/>
    </xf>
    <xf numFmtId="41" fontId="55" fillId="33" borderId="18" xfId="48" applyFont="1" applyFill="1" applyBorder="1" applyAlignment="1">
      <alignment horizontal="right" vertical="center"/>
    </xf>
    <xf numFmtId="41" fontId="56" fillId="0" borderId="19" xfId="48" applyFont="1" applyBorder="1" applyAlignment="1">
      <alignment horizontal="center" vertical="center"/>
    </xf>
    <xf numFmtId="41" fontId="56" fillId="0" borderId="14" xfId="48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1" fontId="0" fillId="0" borderId="23" xfId="48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0" fillId="0" borderId="26" xfId="48" applyFont="1" applyBorder="1" applyAlignment="1">
      <alignment horizontal="center" vertical="center"/>
    </xf>
    <xf numFmtId="41" fontId="0" fillId="0" borderId="25" xfId="48" applyFont="1" applyBorder="1" applyAlignment="1">
      <alignment horizontal="center" vertical="center"/>
    </xf>
    <xf numFmtId="41" fontId="0" fillId="0" borderId="27" xfId="48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41" fontId="0" fillId="0" borderId="29" xfId="48" applyFont="1" applyBorder="1" applyAlignment="1">
      <alignment horizontal="center" vertical="center"/>
    </xf>
    <xf numFmtId="41" fontId="0" fillId="0" borderId="19" xfId="48" applyFont="1" applyBorder="1" applyAlignment="1">
      <alignment horizontal="center" vertical="center"/>
    </xf>
    <xf numFmtId="41" fontId="0" fillId="0" borderId="17" xfId="48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1" fontId="13" fillId="0" borderId="19" xfId="48" applyFont="1" applyBorder="1" applyAlignment="1">
      <alignment horizontal="center" vertical="center"/>
    </xf>
    <xf numFmtId="41" fontId="13" fillId="0" borderId="17" xfId="48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41" fontId="13" fillId="0" borderId="16" xfId="48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1" fontId="13" fillId="0" borderId="15" xfId="48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41" fontId="0" fillId="0" borderId="32" xfId="48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41" fontId="15" fillId="0" borderId="36" xfId="48" applyFont="1" applyFill="1" applyBorder="1" applyAlignment="1">
      <alignment horizontal="center" vertical="center"/>
    </xf>
    <xf numFmtId="41" fontId="15" fillId="0" borderId="13" xfId="48" applyFont="1" applyFill="1" applyBorder="1" applyAlignment="1">
      <alignment horizontal="center" vertical="center"/>
    </xf>
    <xf numFmtId="41" fontId="15" fillId="0" borderId="17" xfId="48" applyFont="1" applyFill="1" applyBorder="1" applyAlignment="1">
      <alignment horizontal="center" vertical="center"/>
    </xf>
    <xf numFmtId="41" fontId="15" fillId="0" borderId="37" xfId="48" applyFont="1" applyFill="1" applyBorder="1" applyAlignment="1">
      <alignment horizontal="center" vertical="center"/>
    </xf>
    <xf numFmtId="41" fontId="15" fillId="0" borderId="38" xfId="48" applyFont="1" applyFill="1" applyBorder="1" applyAlignment="1">
      <alignment horizontal="center" vertical="center"/>
    </xf>
    <xf numFmtId="41" fontId="15" fillId="0" borderId="39" xfId="48" applyFont="1" applyFill="1" applyBorder="1" applyAlignment="1">
      <alignment horizontal="center" vertical="center"/>
    </xf>
    <xf numFmtId="41" fontId="15" fillId="34" borderId="40" xfId="48" applyFont="1" applyFill="1" applyBorder="1" applyAlignment="1">
      <alignment horizontal="right" vertical="center"/>
    </xf>
    <xf numFmtId="176" fontId="15" fillId="33" borderId="15" xfId="0" applyNumberFormat="1" applyFont="1" applyFill="1" applyBorder="1" applyAlignment="1">
      <alignment horizontal="centerContinuous" vertical="center"/>
    </xf>
    <xf numFmtId="176" fontId="15" fillId="33" borderId="36" xfId="0" applyNumberFormat="1" applyFont="1" applyFill="1" applyBorder="1" applyAlignment="1">
      <alignment horizontal="centerContinuous" vertical="center"/>
    </xf>
    <xf numFmtId="41" fontId="15" fillId="33" borderId="41" xfId="48" applyFont="1" applyFill="1" applyBorder="1" applyAlignment="1">
      <alignment horizontal="right" vertical="center"/>
    </xf>
    <xf numFmtId="41" fontId="15" fillId="33" borderId="13" xfId="48" applyFont="1" applyFill="1" applyBorder="1" applyAlignment="1">
      <alignment horizontal="right" vertical="center"/>
    </xf>
    <xf numFmtId="41" fontId="15" fillId="33" borderId="29" xfId="48" applyFont="1" applyFill="1" applyBorder="1" applyAlignment="1">
      <alignment horizontal="right" vertical="center"/>
    </xf>
    <xf numFmtId="176" fontId="16" fillId="0" borderId="41" xfId="0" applyNumberFormat="1" applyFont="1" applyBorder="1" applyAlignment="1">
      <alignment horizontal="center" vertical="center"/>
    </xf>
    <xf numFmtId="176" fontId="16" fillId="0" borderId="29" xfId="0" applyNumberFormat="1" applyFont="1" applyBorder="1" applyAlignment="1">
      <alignment horizontal="center" vertical="center"/>
    </xf>
    <xf numFmtId="41" fontId="16" fillId="0" borderId="29" xfId="48" applyFont="1" applyBorder="1" applyAlignment="1">
      <alignment horizontal="right" vertical="center"/>
    </xf>
    <xf numFmtId="41" fontId="15" fillId="0" borderId="13" xfId="48" applyFont="1" applyBorder="1" applyAlignment="1">
      <alignment horizontal="right" vertical="center"/>
    </xf>
    <xf numFmtId="41" fontId="16" fillId="0" borderId="41" xfId="48" applyFont="1" applyBorder="1" applyAlignment="1">
      <alignment horizontal="center" vertical="center"/>
    </xf>
    <xf numFmtId="176" fontId="16" fillId="0" borderId="34" xfId="0" applyNumberFormat="1" applyFont="1" applyBorder="1" applyAlignment="1">
      <alignment horizontal="center" vertical="center" wrapText="1"/>
    </xf>
    <xf numFmtId="176" fontId="16" fillId="0" borderId="34" xfId="0" applyNumberFormat="1" applyFont="1" applyBorder="1" applyAlignment="1">
      <alignment horizontal="center" vertical="center"/>
    </xf>
    <xf numFmtId="41" fontId="16" fillId="0" borderId="34" xfId="48" applyFont="1" applyBorder="1" applyAlignment="1">
      <alignment horizontal="right" vertical="center"/>
    </xf>
    <xf numFmtId="41" fontId="16" fillId="0" borderId="29" xfId="48" applyFont="1" applyFill="1" applyBorder="1" applyAlignment="1">
      <alignment horizontal="right" vertical="center"/>
    </xf>
    <xf numFmtId="41" fontId="15" fillId="33" borderId="33" xfId="48" applyFont="1" applyFill="1" applyBorder="1" applyAlignment="1">
      <alignment horizontal="right" vertical="center"/>
    </xf>
    <xf numFmtId="41" fontId="16" fillId="0" borderId="34" xfId="48" applyFont="1" applyFill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7" fillId="0" borderId="28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32" xfId="0" applyFont="1" applyBorder="1" applyAlignment="1">
      <alignment vertical="center"/>
    </xf>
    <xf numFmtId="0" fontId="57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41" fontId="58" fillId="0" borderId="17" xfId="48" applyFont="1" applyBorder="1" applyAlignment="1">
      <alignment horizontal="center" vertical="center"/>
    </xf>
    <xf numFmtId="41" fontId="59" fillId="0" borderId="13" xfId="48" applyFont="1" applyFill="1" applyBorder="1" applyAlignment="1">
      <alignment horizontal="right" vertical="center"/>
    </xf>
    <xf numFmtId="41" fontId="55" fillId="33" borderId="17" xfId="48" applyFont="1" applyFill="1" applyBorder="1" applyAlignment="1">
      <alignment horizontal="right" vertical="center"/>
    </xf>
    <xf numFmtId="41" fontId="55" fillId="0" borderId="16" xfId="48" applyFont="1" applyBorder="1" applyAlignment="1">
      <alignment horizontal="center" vertical="center"/>
    </xf>
    <xf numFmtId="41" fontId="58" fillId="0" borderId="19" xfId="48" applyFont="1" applyBorder="1" applyAlignment="1">
      <alignment horizontal="center" vertical="center"/>
    </xf>
    <xf numFmtId="176" fontId="16" fillId="0" borderId="45" xfId="0" applyNumberFormat="1" applyFont="1" applyFill="1" applyBorder="1" applyAlignment="1">
      <alignment horizontal="center" vertical="center"/>
    </xf>
    <xf numFmtId="41" fontId="58" fillId="0" borderId="19" xfId="48" applyFont="1" applyBorder="1" applyAlignment="1">
      <alignment horizontal="center" vertical="center"/>
    </xf>
    <xf numFmtId="41" fontId="58" fillId="0" borderId="14" xfId="48" applyFont="1" applyBorder="1" applyAlignment="1">
      <alignment horizontal="center" vertical="center"/>
    </xf>
    <xf numFmtId="41" fontId="59" fillId="0" borderId="17" xfId="48" applyFont="1" applyFill="1" applyBorder="1" applyAlignment="1">
      <alignment horizontal="right" vertical="center"/>
    </xf>
    <xf numFmtId="41" fontId="59" fillId="33" borderId="17" xfId="48" applyFont="1" applyFill="1" applyBorder="1" applyAlignment="1">
      <alignment horizontal="right" vertical="center"/>
    </xf>
    <xf numFmtId="41" fontId="59" fillId="34" borderId="46" xfId="48" applyFont="1" applyFill="1" applyBorder="1" applyAlignment="1">
      <alignment horizontal="right" vertical="center"/>
    </xf>
    <xf numFmtId="176" fontId="16" fillId="0" borderId="45" xfId="0" applyNumberFormat="1" applyFont="1" applyBorder="1" applyAlignment="1">
      <alignment horizontal="center" vertical="center" wrapText="1"/>
    </xf>
    <xf numFmtId="176" fontId="16" fillId="0" borderId="45" xfId="0" applyNumberFormat="1" applyFont="1" applyFill="1" applyBorder="1" applyAlignment="1">
      <alignment horizontal="center" vertical="center" wrapText="1"/>
    </xf>
    <xf numFmtId="41" fontId="58" fillId="0" borderId="12" xfId="48" applyFont="1" applyBorder="1" applyAlignment="1">
      <alignment horizontal="center" vertical="center"/>
    </xf>
    <xf numFmtId="41" fontId="59" fillId="34" borderId="47" xfId="48" applyFont="1" applyFill="1" applyBorder="1" applyAlignment="1">
      <alignment horizontal="right" vertical="center"/>
    </xf>
    <xf numFmtId="41" fontId="16" fillId="35" borderId="29" xfId="48" applyFont="1" applyFill="1" applyBorder="1" applyAlignment="1">
      <alignment horizontal="right" vertical="center"/>
    </xf>
    <xf numFmtId="41" fontId="16" fillId="0" borderId="19" xfId="48" applyFont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41" fontId="16" fillId="0" borderId="48" xfId="48" applyFont="1" applyFill="1" applyBorder="1" applyAlignment="1">
      <alignment horizontal="right" vertical="center"/>
    </xf>
    <xf numFmtId="41" fontId="55" fillId="0" borderId="48" xfId="48" applyFont="1" applyFill="1" applyBorder="1" applyAlignment="1">
      <alignment horizontal="right" vertical="center"/>
    </xf>
    <xf numFmtId="0" fontId="16" fillId="0" borderId="49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41" fontId="0" fillId="35" borderId="0" xfId="48" applyFont="1" applyFill="1" applyAlignment="1">
      <alignment vertical="center"/>
    </xf>
    <xf numFmtId="41" fontId="15" fillId="0" borderId="13" xfId="48" applyFont="1" applyFill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vertical="center"/>
    </xf>
    <xf numFmtId="9" fontId="4" fillId="0" borderId="50" xfId="0" applyNumberFormat="1" applyFont="1" applyFill="1" applyBorder="1" applyAlignment="1">
      <alignment horizontal="center" vertical="center"/>
    </xf>
    <xf numFmtId="9" fontId="4" fillId="0" borderId="51" xfId="0" applyNumberFormat="1" applyFont="1" applyFill="1" applyBorder="1" applyAlignment="1">
      <alignment horizontal="center" vertical="center"/>
    </xf>
    <xf numFmtId="9" fontId="4" fillId="0" borderId="52" xfId="0" applyNumberFormat="1" applyFont="1" applyFill="1" applyBorder="1" applyAlignment="1">
      <alignment horizontal="center" vertical="center"/>
    </xf>
    <xf numFmtId="176" fontId="4" fillId="0" borderId="53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horizontal="center" vertical="center"/>
    </xf>
    <xf numFmtId="176" fontId="4" fillId="0" borderId="54" xfId="0" applyNumberFormat="1" applyFont="1" applyFill="1" applyBorder="1" applyAlignment="1">
      <alignment horizontal="center" vertical="center"/>
    </xf>
    <xf numFmtId="0" fontId="4" fillId="0" borderId="55" xfId="0" applyNumberFormat="1" applyFont="1" applyBorder="1" applyAlignment="1">
      <alignment horizontal="left" vertical="center"/>
    </xf>
    <xf numFmtId="176" fontId="15" fillId="0" borderId="56" xfId="0" applyNumberFormat="1" applyFont="1" applyFill="1" applyBorder="1" applyAlignment="1">
      <alignment horizontal="center" vertical="center"/>
    </xf>
    <xf numFmtId="176" fontId="15" fillId="0" borderId="57" xfId="0" applyNumberFormat="1" applyFont="1" applyFill="1" applyBorder="1" applyAlignment="1">
      <alignment horizontal="center" vertical="center"/>
    </xf>
    <xf numFmtId="176" fontId="15" fillId="0" borderId="36" xfId="0" applyNumberFormat="1" applyFont="1" applyFill="1" applyBorder="1" applyAlignment="1">
      <alignment horizontal="center" vertical="center"/>
    </xf>
    <xf numFmtId="176" fontId="15" fillId="0" borderId="58" xfId="0" applyNumberFormat="1" applyFont="1" applyFill="1" applyBorder="1" applyAlignment="1">
      <alignment horizontal="center" vertical="center"/>
    </xf>
    <xf numFmtId="176" fontId="15" fillId="0" borderId="59" xfId="0" applyNumberFormat="1" applyFont="1" applyFill="1" applyBorder="1" applyAlignment="1">
      <alignment horizontal="center" vertical="center"/>
    </xf>
    <xf numFmtId="176" fontId="15" fillId="0" borderId="60" xfId="0" applyNumberFormat="1" applyFont="1" applyFill="1" applyBorder="1" applyAlignment="1">
      <alignment horizontal="center" vertical="center"/>
    </xf>
    <xf numFmtId="176" fontId="15" fillId="0" borderId="61" xfId="0" applyNumberFormat="1" applyFont="1" applyFill="1" applyBorder="1" applyAlignment="1">
      <alignment horizontal="center" vertical="center"/>
    </xf>
    <xf numFmtId="176" fontId="15" fillId="0" borderId="62" xfId="0" applyNumberFormat="1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176" fontId="15" fillId="33" borderId="19" xfId="0" applyNumberFormat="1" applyFont="1" applyFill="1" applyBorder="1" applyAlignment="1">
      <alignment horizontal="center" vertical="center"/>
    </xf>
    <xf numFmtId="176" fontId="15" fillId="33" borderId="45" xfId="0" applyNumberFormat="1" applyFont="1" applyFill="1" applyBorder="1" applyAlignment="1">
      <alignment horizontal="center" vertical="center"/>
    </xf>
    <xf numFmtId="176" fontId="15" fillId="34" borderId="63" xfId="0" applyNumberFormat="1" applyFont="1" applyFill="1" applyBorder="1" applyAlignment="1">
      <alignment horizontal="center" vertical="center"/>
    </xf>
    <xf numFmtId="176" fontId="15" fillId="34" borderId="64" xfId="0" applyNumberFormat="1" applyFont="1" applyFill="1" applyBorder="1" applyAlignment="1">
      <alignment horizontal="center" vertical="center"/>
    </xf>
    <xf numFmtId="176" fontId="15" fillId="34" borderId="65" xfId="0" applyNumberFormat="1" applyFont="1" applyFill="1" applyBorder="1" applyAlignment="1">
      <alignment horizontal="center" vertical="center"/>
    </xf>
    <xf numFmtId="176" fontId="15" fillId="34" borderId="66" xfId="0" applyNumberFormat="1" applyFont="1" applyFill="1" applyBorder="1" applyAlignment="1">
      <alignment horizontal="center" vertical="center"/>
    </xf>
    <xf numFmtId="0" fontId="16" fillId="33" borderId="67" xfId="0" applyFont="1" applyFill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176" fontId="16" fillId="0" borderId="19" xfId="0" applyNumberFormat="1" applyFont="1" applyFill="1" applyBorder="1" applyAlignment="1">
      <alignment horizontal="center" vertical="center"/>
    </xf>
    <xf numFmtId="176" fontId="16" fillId="0" borderId="45" xfId="0" applyNumberFormat="1" applyFont="1" applyFill="1" applyBorder="1" applyAlignment="1">
      <alignment horizontal="center" vertical="center"/>
    </xf>
    <xf numFmtId="176" fontId="16" fillId="0" borderId="68" xfId="0" applyNumberFormat="1" applyFont="1" applyBorder="1" applyAlignment="1">
      <alignment horizontal="center" vertical="center" wrapText="1"/>
    </xf>
    <xf numFmtId="176" fontId="16" fillId="0" borderId="69" xfId="0" applyNumberFormat="1" applyFont="1" applyBorder="1" applyAlignment="1">
      <alignment horizontal="center" vertical="center" wrapText="1"/>
    </xf>
    <xf numFmtId="176" fontId="16" fillId="0" borderId="70" xfId="0" applyNumberFormat="1" applyFont="1" applyBorder="1" applyAlignment="1">
      <alignment horizontal="center" vertical="center" wrapText="1"/>
    </xf>
    <xf numFmtId="176" fontId="16" fillId="0" borderId="41" xfId="0" applyNumberFormat="1" applyFont="1" applyBorder="1" applyAlignment="1">
      <alignment horizontal="center" vertical="center" wrapText="1"/>
    </xf>
    <xf numFmtId="176" fontId="16" fillId="0" borderId="71" xfId="0" applyNumberFormat="1" applyFont="1" applyBorder="1" applyAlignment="1">
      <alignment horizontal="center" vertical="center" wrapText="1"/>
    </xf>
    <xf numFmtId="176" fontId="16" fillId="0" borderId="33" xfId="0" applyNumberFormat="1" applyFont="1" applyBorder="1" applyAlignment="1">
      <alignment horizontal="center" vertical="center" wrapText="1"/>
    </xf>
    <xf numFmtId="176" fontId="16" fillId="0" borderId="14" xfId="0" applyNumberFormat="1" applyFont="1" applyFill="1" applyBorder="1" applyAlignment="1">
      <alignment horizontal="center" vertical="center" wrapText="1"/>
    </xf>
    <xf numFmtId="176" fontId="16" fillId="0" borderId="43" xfId="0" applyNumberFormat="1" applyFont="1" applyFill="1" applyBorder="1" applyAlignment="1">
      <alignment horizontal="center" vertical="center" wrapText="1"/>
    </xf>
    <xf numFmtId="176" fontId="16" fillId="0" borderId="72" xfId="0" applyNumberFormat="1" applyFont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176" fontId="16" fillId="0" borderId="36" xfId="0" applyNumberFormat="1" applyFont="1" applyBorder="1" applyAlignment="1">
      <alignment horizontal="center" vertical="center"/>
    </xf>
    <xf numFmtId="176" fontId="16" fillId="0" borderId="61" xfId="0" applyNumberFormat="1" applyFont="1" applyBorder="1" applyAlignment="1">
      <alignment horizontal="center" vertical="center"/>
    </xf>
    <xf numFmtId="176" fontId="16" fillId="0" borderId="48" xfId="0" applyNumberFormat="1" applyFont="1" applyFill="1" applyBorder="1" applyAlignment="1">
      <alignment horizontal="center" vertical="center" wrapText="1"/>
    </xf>
    <xf numFmtId="41" fontId="0" fillId="0" borderId="19" xfId="48" applyFont="1" applyBorder="1" applyAlignment="1">
      <alignment horizontal="center" vertical="center"/>
    </xf>
    <xf numFmtId="41" fontId="0" fillId="0" borderId="45" xfId="48" applyFont="1" applyBorder="1" applyAlignment="1">
      <alignment horizontal="center" vertical="center"/>
    </xf>
    <xf numFmtId="41" fontId="13" fillId="0" borderId="19" xfId="48" applyFont="1" applyBorder="1" applyAlignment="1">
      <alignment horizontal="center" vertical="center"/>
    </xf>
    <xf numFmtId="41" fontId="13" fillId="0" borderId="45" xfId="48" applyFont="1" applyBorder="1" applyAlignment="1">
      <alignment horizontal="center" vertical="center"/>
    </xf>
    <xf numFmtId="41" fontId="0" fillId="0" borderId="19" xfId="48" applyNumberFormat="1" applyFont="1" applyBorder="1" applyAlignment="1">
      <alignment horizontal="center" vertical="center"/>
    </xf>
    <xf numFmtId="41" fontId="0" fillId="0" borderId="73" xfId="48" applyNumberFormat="1" applyFont="1" applyBorder="1" applyAlignment="1">
      <alignment horizontal="center" vertical="center"/>
    </xf>
    <xf numFmtId="41" fontId="58" fillId="0" borderId="19" xfId="48" applyNumberFormat="1" applyFont="1" applyBorder="1" applyAlignment="1">
      <alignment horizontal="center" vertical="center"/>
    </xf>
    <xf numFmtId="41" fontId="58" fillId="0" borderId="73" xfId="48" applyNumberFormat="1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41" fontId="58" fillId="0" borderId="19" xfId="48" applyFont="1" applyBorder="1" applyAlignment="1">
      <alignment horizontal="center" vertical="center"/>
    </xf>
    <xf numFmtId="41" fontId="58" fillId="0" borderId="45" xfId="48" applyFont="1" applyBorder="1" applyAlignment="1">
      <alignment horizontal="center" vertical="center"/>
    </xf>
    <xf numFmtId="41" fontId="13" fillId="0" borderId="19" xfId="48" applyFont="1" applyBorder="1" applyAlignment="1">
      <alignment horizontal="right" vertical="center"/>
    </xf>
    <xf numFmtId="41" fontId="13" fillId="0" borderId="45" xfId="48" applyFont="1" applyBorder="1" applyAlignment="1">
      <alignment horizontal="right" vertical="center"/>
    </xf>
    <xf numFmtId="41" fontId="56" fillId="0" borderId="19" xfId="48" applyFont="1" applyBorder="1" applyAlignment="1">
      <alignment horizontal="right" vertical="center"/>
    </xf>
    <xf numFmtId="41" fontId="56" fillId="0" borderId="45" xfId="48" applyFont="1" applyBorder="1" applyAlignment="1">
      <alignment horizontal="right" vertical="center"/>
    </xf>
    <xf numFmtId="41" fontId="0" fillId="0" borderId="19" xfId="48" applyFont="1" applyBorder="1" applyAlignment="1">
      <alignment horizontal="right" vertical="center"/>
    </xf>
    <xf numFmtId="41" fontId="0" fillId="0" borderId="45" xfId="48" applyFont="1" applyBorder="1" applyAlignment="1">
      <alignment horizontal="right" vertical="center"/>
    </xf>
    <xf numFmtId="41" fontId="13" fillId="0" borderId="19" xfId="48" applyNumberFormat="1" applyFont="1" applyBorder="1" applyAlignment="1">
      <alignment horizontal="center" vertical="center"/>
    </xf>
    <xf numFmtId="41" fontId="13" fillId="0" borderId="73" xfId="48" applyNumberFormat="1" applyFont="1" applyBorder="1" applyAlignment="1">
      <alignment horizontal="center" vertical="center"/>
    </xf>
    <xf numFmtId="41" fontId="56" fillId="0" borderId="19" xfId="48" applyNumberFormat="1" applyFont="1" applyBorder="1" applyAlignment="1">
      <alignment horizontal="center" vertical="center"/>
    </xf>
    <xf numFmtId="41" fontId="56" fillId="0" borderId="73" xfId="48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1" fontId="13" fillId="35" borderId="19" xfId="48" applyFont="1" applyFill="1" applyBorder="1" applyAlignment="1">
      <alignment horizontal="center" vertical="center"/>
    </xf>
    <xf numFmtId="41" fontId="13" fillId="35" borderId="45" xfId="48" applyFont="1" applyFill="1" applyBorder="1" applyAlignment="1">
      <alignment horizontal="center" vertical="center"/>
    </xf>
    <xf numFmtId="41" fontId="56" fillId="0" borderId="19" xfId="48" applyFont="1" applyBorder="1" applyAlignment="1">
      <alignment horizontal="center" vertical="center"/>
    </xf>
    <xf numFmtId="41" fontId="56" fillId="0" borderId="45" xfId="48" applyFont="1" applyBorder="1" applyAlignment="1">
      <alignment horizontal="center" vertical="center"/>
    </xf>
    <xf numFmtId="0" fontId="56" fillId="0" borderId="45" xfId="0" applyFont="1" applyBorder="1" applyAlignment="1">
      <alignment vertical="center"/>
    </xf>
    <xf numFmtId="0" fontId="0" fillId="0" borderId="55" xfId="0" applyBorder="1" applyAlignment="1">
      <alignment horizontal="right" vertical="center"/>
    </xf>
    <xf numFmtId="41" fontId="13" fillId="0" borderId="15" xfId="48" applyFont="1" applyBorder="1" applyAlignment="1">
      <alignment horizontal="center" vertical="center"/>
    </xf>
    <xf numFmtId="41" fontId="13" fillId="0" borderId="36" xfId="48" applyFont="1" applyBorder="1" applyAlignment="1">
      <alignment horizontal="center" vertical="center"/>
    </xf>
    <xf numFmtId="41" fontId="56" fillId="0" borderId="14" xfId="48" applyFont="1" applyBorder="1" applyAlignment="1">
      <alignment horizontal="center" vertical="center"/>
    </xf>
    <xf numFmtId="0" fontId="56" fillId="0" borderId="43" xfId="0" applyFont="1" applyBorder="1" applyAlignment="1">
      <alignment vertical="center"/>
    </xf>
    <xf numFmtId="0" fontId="58" fillId="0" borderId="45" xfId="0" applyFont="1" applyBorder="1" applyAlignment="1">
      <alignment vertical="center"/>
    </xf>
    <xf numFmtId="41" fontId="58" fillId="0" borderId="14" xfId="48" applyFont="1" applyBorder="1" applyAlignment="1">
      <alignment horizontal="center" vertical="center"/>
    </xf>
    <xf numFmtId="41" fontId="58" fillId="0" borderId="74" xfId="48" applyFont="1" applyBorder="1" applyAlignment="1">
      <alignment horizontal="center" vertical="center"/>
    </xf>
    <xf numFmtId="41" fontId="0" fillId="0" borderId="73" xfId="48" applyFont="1" applyBorder="1" applyAlignment="1">
      <alignment horizontal="center" vertical="center"/>
    </xf>
    <xf numFmtId="41" fontId="58" fillId="0" borderId="73" xfId="48" applyFont="1" applyBorder="1" applyAlignment="1">
      <alignment horizontal="center" vertical="center"/>
    </xf>
    <xf numFmtId="41" fontId="56" fillId="0" borderId="73" xfId="48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1" fontId="56" fillId="0" borderId="15" xfId="48" applyNumberFormat="1" applyFont="1" applyBorder="1" applyAlignment="1">
      <alignment horizontal="center" vertical="center"/>
    </xf>
    <xf numFmtId="41" fontId="56" fillId="0" borderId="36" xfId="48" applyNumberFormat="1" applyFont="1" applyBorder="1" applyAlignment="1">
      <alignment horizontal="center" vertical="center"/>
    </xf>
    <xf numFmtId="41" fontId="13" fillId="0" borderId="73" xfId="48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1" fontId="0" fillId="0" borderId="26" xfId="48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41" fontId="0" fillId="0" borderId="55" xfId="48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1" fontId="0" fillId="0" borderId="26" xfId="48" applyNumberFormat="1" applyFont="1" applyBorder="1" applyAlignment="1">
      <alignment horizontal="center" vertical="center"/>
    </xf>
    <xf numFmtId="41" fontId="0" fillId="0" borderId="80" xfId="48" applyNumberFormat="1" applyFont="1" applyBorder="1" applyAlignment="1">
      <alignment horizontal="center" vertical="center"/>
    </xf>
    <xf numFmtId="41" fontId="13" fillId="0" borderId="26" xfId="48" applyFont="1" applyBorder="1" applyAlignment="1">
      <alignment horizontal="center" vertical="center"/>
    </xf>
    <xf numFmtId="41" fontId="13" fillId="0" borderId="66" xfId="48" applyFont="1" applyBorder="1" applyAlignment="1">
      <alignment horizontal="center" vertical="center"/>
    </xf>
    <xf numFmtId="41" fontId="0" fillId="0" borderId="78" xfId="48" applyFont="1" applyBorder="1" applyAlignment="1">
      <alignment horizontal="center" vertical="center"/>
    </xf>
    <xf numFmtId="41" fontId="0" fillId="0" borderId="22" xfId="48" applyFont="1" applyBorder="1" applyAlignment="1">
      <alignment horizontal="center" vertical="center"/>
    </xf>
    <xf numFmtId="41" fontId="0" fillId="0" borderId="66" xfId="48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1" fontId="58" fillId="0" borderId="15" xfId="48" applyNumberFormat="1" applyFont="1" applyBorder="1" applyAlignment="1">
      <alignment horizontal="center" vertical="center"/>
    </xf>
    <xf numFmtId="41" fontId="58" fillId="0" borderId="36" xfId="48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41" fontId="58" fillId="0" borderId="43" xfId="48" applyFont="1" applyBorder="1" applyAlignment="1">
      <alignment horizontal="center" vertical="center"/>
    </xf>
    <xf numFmtId="41" fontId="13" fillId="0" borderId="14" xfId="48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57" fillId="0" borderId="29" xfId="0" applyFont="1" applyBorder="1" applyAlignment="1">
      <alignment horizontal="center" vertical="center"/>
    </xf>
    <xf numFmtId="0" fontId="57" fillId="0" borderId="29" xfId="0" applyFont="1" applyBorder="1" applyAlignment="1">
      <alignment vertical="center"/>
    </xf>
    <xf numFmtId="0" fontId="57" fillId="0" borderId="41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57" fillId="0" borderId="56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D12" sqref="D12"/>
    </sheetView>
  </sheetViews>
  <sheetFormatPr defaultColWidth="9.00390625" defaultRowHeight="16.5"/>
  <cols>
    <col min="1" max="1" width="7.625" style="0" customWidth="1"/>
    <col min="2" max="2" width="9.50390625" style="0" customWidth="1"/>
    <col min="3" max="3" width="10.50390625" style="0" customWidth="1"/>
    <col min="4" max="5" width="11.625" style="0" customWidth="1"/>
    <col min="6" max="6" width="12.625" style="0" customWidth="1"/>
    <col min="7" max="7" width="5.625" style="0" customWidth="1"/>
    <col min="8" max="8" width="2.625" style="0" customWidth="1"/>
    <col min="9" max="9" width="7.00390625" style="0" customWidth="1"/>
    <col min="10" max="10" width="3.625" style="0" customWidth="1"/>
    <col min="11" max="12" width="11.625" style="0" customWidth="1"/>
    <col min="13" max="13" width="12.625" style="0" customWidth="1"/>
    <col min="14" max="14" width="7.125" style="0" customWidth="1"/>
  </cols>
  <sheetData>
    <row r="1" spans="1:13" ht="61.5" customHeight="1">
      <c r="A1" s="114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39.75" customHeight="1" thickBot="1">
      <c r="A2" s="121" t="s">
        <v>15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33" customHeight="1">
      <c r="A3" s="118" t="s">
        <v>17</v>
      </c>
      <c r="B3" s="119"/>
      <c r="C3" s="119"/>
      <c r="D3" s="119"/>
      <c r="E3" s="119"/>
      <c r="F3" s="120"/>
      <c r="G3" s="115" t="s">
        <v>76</v>
      </c>
      <c r="H3" s="116"/>
      <c r="I3" s="116"/>
      <c r="J3" s="116"/>
      <c r="K3" s="116"/>
      <c r="L3" s="116"/>
      <c r="M3" s="117"/>
    </row>
    <row r="4" spans="1:13" ht="33" customHeight="1">
      <c r="A4" s="122" t="s">
        <v>37</v>
      </c>
      <c r="B4" s="123"/>
      <c r="C4" s="124"/>
      <c r="D4" s="53" t="s">
        <v>78</v>
      </c>
      <c r="E4" s="53" t="s">
        <v>78</v>
      </c>
      <c r="F4" s="54" t="s">
        <v>38</v>
      </c>
      <c r="G4" s="128" t="s">
        <v>39</v>
      </c>
      <c r="H4" s="123"/>
      <c r="I4" s="123"/>
      <c r="J4" s="124"/>
      <c r="K4" s="53" t="s">
        <v>78</v>
      </c>
      <c r="L4" s="53" t="s">
        <v>78</v>
      </c>
      <c r="M4" s="55" t="s">
        <v>38</v>
      </c>
    </row>
    <row r="5" spans="1:13" ht="33" customHeight="1" thickBot="1">
      <c r="A5" s="125"/>
      <c r="B5" s="126"/>
      <c r="C5" s="127"/>
      <c r="D5" s="56" t="s">
        <v>40</v>
      </c>
      <c r="E5" s="56" t="s">
        <v>41</v>
      </c>
      <c r="F5" s="57" t="s">
        <v>42</v>
      </c>
      <c r="G5" s="129"/>
      <c r="H5" s="126"/>
      <c r="I5" s="126"/>
      <c r="J5" s="127"/>
      <c r="K5" s="56" t="s">
        <v>40</v>
      </c>
      <c r="L5" s="56" t="s">
        <v>41</v>
      </c>
      <c r="M5" s="58" t="s">
        <v>42</v>
      </c>
    </row>
    <row r="6" spans="1:13" ht="33" customHeight="1" thickTop="1">
      <c r="A6" s="134" t="s">
        <v>43</v>
      </c>
      <c r="B6" s="135"/>
      <c r="C6" s="135"/>
      <c r="D6" s="59">
        <f>D7+D9+D13</f>
        <v>35454000</v>
      </c>
      <c r="E6" s="59">
        <f>E7+E9+E13</f>
        <v>33537156</v>
      </c>
      <c r="F6" s="104">
        <f>E6-D6</f>
        <v>-1916844</v>
      </c>
      <c r="G6" s="136" t="s">
        <v>44</v>
      </c>
      <c r="H6" s="135"/>
      <c r="I6" s="135"/>
      <c r="J6" s="137"/>
      <c r="K6" s="59">
        <f>K7+K9+K11</f>
        <v>35454000</v>
      </c>
      <c r="L6" s="59">
        <f>L7+L9+L11</f>
        <v>33537156</v>
      </c>
      <c r="M6" s="100">
        <f aca="true" t="shared" si="0" ref="M6:M12">L6-K6</f>
        <v>-1916844</v>
      </c>
    </row>
    <row r="7" spans="1:13" ht="33" customHeight="1">
      <c r="A7" s="142" t="s">
        <v>45</v>
      </c>
      <c r="B7" s="60" t="s">
        <v>0</v>
      </c>
      <c r="C7" s="61"/>
      <c r="D7" s="62">
        <f>D8</f>
        <v>30000000</v>
      </c>
      <c r="E7" s="62">
        <f>E8</f>
        <v>30000000</v>
      </c>
      <c r="F7" s="63">
        <f aca="true" t="shared" si="1" ref="F7:F14">E7-D7</f>
        <v>0</v>
      </c>
      <c r="G7" s="138" t="s">
        <v>46</v>
      </c>
      <c r="H7" s="139"/>
      <c r="I7" s="130" t="s">
        <v>47</v>
      </c>
      <c r="J7" s="131"/>
      <c r="K7" s="64">
        <f>K8</f>
        <v>27622000</v>
      </c>
      <c r="L7" s="64">
        <f>L8</f>
        <v>28779890</v>
      </c>
      <c r="M7" s="92">
        <f t="shared" si="0"/>
        <v>1157890</v>
      </c>
    </row>
    <row r="8" spans="1:13" ht="33" customHeight="1">
      <c r="A8" s="143"/>
      <c r="B8" s="65" t="s">
        <v>48</v>
      </c>
      <c r="C8" s="66" t="s">
        <v>49</v>
      </c>
      <c r="D8" s="67">
        <v>30000000</v>
      </c>
      <c r="E8" s="67">
        <v>30000000</v>
      </c>
      <c r="F8" s="68">
        <f t="shared" si="1"/>
        <v>0</v>
      </c>
      <c r="G8" s="155"/>
      <c r="H8" s="154"/>
      <c r="I8" s="153" t="s">
        <v>57</v>
      </c>
      <c r="J8" s="154"/>
      <c r="K8" s="69">
        <v>27622000</v>
      </c>
      <c r="L8" s="69">
        <v>28779890</v>
      </c>
      <c r="M8" s="93">
        <f t="shared" si="0"/>
        <v>1157890</v>
      </c>
    </row>
    <row r="9" spans="1:13" ht="33" customHeight="1">
      <c r="A9" s="142" t="s">
        <v>67</v>
      </c>
      <c r="B9" s="132" t="s">
        <v>30</v>
      </c>
      <c r="C9" s="133"/>
      <c r="D9" s="64">
        <f>D10+D12+D11</f>
        <v>5454000</v>
      </c>
      <c r="E9" s="64">
        <f>E10+E11+E12</f>
        <v>3532090</v>
      </c>
      <c r="F9" s="99">
        <f>E9-D9</f>
        <v>-1921910</v>
      </c>
      <c r="G9" s="151" t="s">
        <v>51</v>
      </c>
      <c r="H9" s="152"/>
      <c r="I9" s="132" t="s">
        <v>47</v>
      </c>
      <c r="J9" s="133"/>
      <c r="K9" s="64">
        <f>K10</f>
        <v>7832000</v>
      </c>
      <c r="L9" s="64">
        <f>L10</f>
        <v>4752000</v>
      </c>
      <c r="M9" s="99">
        <f t="shared" si="0"/>
        <v>-3080000</v>
      </c>
    </row>
    <row r="10" spans="1:13" ht="33" customHeight="1">
      <c r="A10" s="143"/>
      <c r="B10" s="145" t="s">
        <v>68</v>
      </c>
      <c r="C10" s="101" t="s">
        <v>69</v>
      </c>
      <c r="D10" s="67">
        <v>0</v>
      </c>
      <c r="E10" s="67">
        <v>0</v>
      </c>
      <c r="F10" s="113">
        <f t="shared" si="1"/>
        <v>0</v>
      </c>
      <c r="G10" s="80"/>
      <c r="H10" s="81"/>
      <c r="I10" s="140" t="s">
        <v>14</v>
      </c>
      <c r="J10" s="141"/>
      <c r="K10" s="73">
        <v>7832000</v>
      </c>
      <c r="L10" s="73">
        <v>4752000</v>
      </c>
      <c r="M10" s="98">
        <f t="shared" si="0"/>
        <v>-3080000</v>
      </c>
    </row>
    <row r="11" spans="1:13" ht="33" customHeight="1">
      <c r="A11" s="143"/>
      <c r="B11" s="146"/>
      <c r="C11" s="95" t="s">
        <v>70</v>
      </c>
      <c r="D11" s="105">
        <v>2454000</v>
      </c>
      <c r="E11" s="106">
        <v>2232090</v>
      </c>
      <c r="F11" s="91">
        <f>E11-D11</f>
        <v>-221910</v>
      </c>
      <c r="G11" s="151" t="s">
        <v>53</v>
      </c>
      <c r="H11" s="152"/>
      <c r="I11" s="132" t="s">
        <v>47</v>
      </c>
      <c r="J11" s="133"/>
      <c r="K11" s="74">
        <f>K13</f>
        <v>0</v>
      </c>
      <c r="L11" s="74">
        <f>L12</f>
        <v>5266</v>
      </c>
      <c r="M11" s="14">
        <f t="shared" si="0"/>
        <v>5266</v>
      </c>
    </row>
    <row r="12" spans="1:13" ht="33" customHeight="1" thickBot="1">
      <c r="A12" s="144"/>
      <c r="B12" s="147"/>
      <c r="C12" s="102" t="s">
        <v>75</v>
      </c>
      <c r="D12" s="105">
        <v>3000000</v>
      </c>
      <c r="E12" s="106">
        <v>1300000</v>
      </c>
      <c r="F12" s="91">
        <f>E12-D12</f>
        <v>-1700000</v>
      </c>
      <c r="G12" s="78"/>
      <c r="H12" s="79"/>
      <c r="I12" s="148" t="s">
        <v>56</v>
      </c>
      <c r="J12" s="149"/>
      <c r="K12" s="75">
        <v>0</v>
      </c>
      <c r="L12" s="75">
        <v>5266</v>
      </c>
      <c r="M12" s="8">
        <f t="shared" si="0"/>
        <v>5266</v>
      </c>
    </row>
    <row r="13" spans="1:13" ht="33" customHeight="1">
      <c r="A13" s="142" t="s">
        <v>50</v>
      </c>
      <c r="B13" s="132" t="s">
        <v>1</v>
      </c>
      <c r="C13" s="133"/>
      <c r="D13" s="64">
        <v>0</v>
      </c>
      <c r="E13" s="64">
        <f>E14</f>
        <v>5066</v>
      </c>
      <c r="F13" s="9">
        <f t="shared" si="1"/>
        <v>5066</v>
      </c>
      <c r="G13" s="110"/>
      <c r="H13" s="107"/>
      <c r="I13" s="156"/>
      <c r="J13" s="156"/>
      <c r="K13" s="108"/>
      <c r="L13" s="108"/>
      <c r="M13" s="109"/>
    </row>
    <row r="14" spans="1:6" ht="33" customHeight="1" thickBot="1">
      <c r="A14" s="150"/>
      <c r="B14" s="70" t="s">
        <v>18</v>
      </c>
      <c r="C14" s="71" t="s">
        <v>52</v>
      </c>
      <c r="D14" s="72">
        <v>0</v>
      </c>
      <c r="E14" s="72">
        <v>5066</v>
      </c>
      <c r="F14" s="6">
        <f t="shared" si="1"/>
        <v>5066</v>
      </c>
    </row>
    <row r="15" spans="1:6" ht="16.5">
      <c r="A15" s="1"/>
      <c r="B15" s="1"/>
      <c r="C15" s="1"/>
      <c r="D15" s="1"/>
      <c r="E15" s="1"/>
      <c r="F15" s="1"/>
    </row>
    <row r="16" spans="1:6" ht="16.5">
      <c r="A16" s="1"/>
      <c r="B16" s="1"/>
      <c r="C16" s="1"/>
      <c r="D16" s="1"/>
      <c r="E16" s="1"/>
      <c r="F16" s="1"/>
    </row>
    <row r="17" spans="1:6" ht="16.5">
      <c r="A17" s="1"/>
      <c r="B17" s="1"/>
      <c r="C17" s="1"/>
      <c r="D17" s="1"/>
      <c r="E17" s="1"/>
      <c r="F17" s="1"/>
    </row>
    <row r="18" spans="1:6" ht="16.5">
      <c r="A18" s="1"/>
      <c r="B18" s="1"/>
      <c r="C18" s="1"/>
      <c r="D18" s="1"/>
      <c r="E18" s="1"/>
      <c r="F18" s="1"/>
    </row>
    <row r="19" spans="1:6" ht="16.5">
      <c r="A19" s="1"/>
      <c r="B19" s="1"/>
      <c r="C19" s="1"/>
      <c r="D19" s="1"/>
      <c r="E19" s="1"/>
      <c r="F19" s="1"/>
    </row>
    <row r="20" spans="1:6" ht="16.5">
      <c r="A20" s="1"/>
      <c r="B20" s="1"/>
      <c r="C20" s="1"/>
      <c r="D20" s="1"/>
      <c r="E20" s="1"/>
      <c r="F20" s="1"/>
    </row>
    <row r="21" spans="1:6" ht="16.5">
      <c r="A21" s="1"/>
      <c r="B21" s="1"/>
      <c r="C21" s="1"/>
      <c r="D21" s="1"/>
      <c r="E21" s="1"/>
      <c r="F21" s="1"/>
    </row>
    <row r="22" spans="1:6" ht="16.5">
      <c r="A22" s="1"/>
      <c r="B22" s="1"/>
      <c r="C22" s="1"/>
      <c r="D22" s="1"/>
      <c r="E22" s="1"/>
      <c r="F22" s="1"/>
    </row>
    <row r="23" spans="1:6" ht="16.5">
      <c r="A23" s="1"/>
      <c r="B23" s="1"/>
      <c r="C23" s="1"/>
      <c r="D23" s="1"/>
      <c r="E23" s="1"/>
      <c r="F23" s="1"/>
    </row>
    <row r="24" ht="14.25" customHeight="1"/>
    <row r="25" ht="13.5" customHeight="1"/>
    <row r="26" ht="13.5" customHeight="1"/>
    <row r="27" ht="12.75" customHeight="1"/>
    <row r="28" ht="13.5" customHeight="1"/>
  </sheetData>
  <sheetProtection/>
  <mergeCells count="25">
    <mergeCell ref="B13:C13"/>
    <mergeCell ref="A13:A14"/>
    <mergeCell ref="I11:J11"/>
    <mergeCell ref="I9:J9"/>
    <mergeCell ref="G9:H9"/>
    <mergeCell ref="I8:J8"/>
    <mergeCell ref="G8:H8"/>
    <mergeCell ref="I13:J13"/>
    <mergeCell ref="G11:H11"/>
    <mergeCell ref="I7:J7"/>
    <mergeCell ref="B9:C9"/>
    <mergeCell ref="A6:C6"/>
    <mergeCell ref="G6:J6"/>
    <mergeCell ref="G7:H7"/>
    <mergeCell ref="I10:J10"/>
    <mergeCell ref="A9:A12"/>
    <mergeCell ref="B10:B12"/>
    <mergeCell ref="I12:J12"/>
    <mergeCell ref="A7:A8"/>
    <mergeCell ref="A1:M1"/>
    <mergeCell ref="G3:M3"/>
    <mergeCell ref="A3:F3"/>
    <mergeCell ref="A2:M2"/>
    <mergeCell ref="A4:C5"/>
    <mergeCell ref="G4:J5"/>
  </mergeCells>
  <printOptions horizontalCentered="1" verticalCentered="1"/>
  <pageMargins left="0.4724409448818898" right="0.1968503937007874" top="0.11811023622047245" bottom="0.15748031496062992" header="0.11811023622047245" footer="0.1181102362204724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85" zoomScaleSheetLayoutView="85" zoomScalePageLayoutView="0" workbookViewId="0" topLeftCell="A1">
      <selection activeCell="L26" sqref="L26:M26"/>
    </sheetView>
  </sheetViews>
  <sheetFormatPr defaultColWidth="9.00390625" defaultRowHeight="16.5"/>
  <cols>
    <col min="1" max="1" width="8.625" style="0" customWidth="1"/>
    <col min="2" max="2" width="4.75390625" style="0" customWidth="1"/>
    <col min="3" max="3" width="8.625" style="0" customWidth="1"/>
    <col min="4" max="4" width="3.50390625" style="0" customWidth="1"/>
    <col min="5" max="5" width="7.625" style="0" customWidth="1"/>
    <col min="6" max="6" width="6.50390625" style="0" customWidth="1"/>
    <col min="7" max="7" width="10.625" style="2" customWidth="1"/>
    <col min="8" max="8" width="8.625" style="0" customWidth="1"/>
    <col min="9" max="9" width="13.50390625" style="0" customWidth="1"/>
    <col min="10" max="10" width="8.625" style="3" customWidth="1"/>
    <col min="11" max="11" width="12.50390625" style="112" customWidth="1"/>
    <col min="12" max="12" width="8.625" style="3" customWidth="1"/>
    <col min="13" max="13" width="12.50390625" style="3" customWidth="1"/>
    <col min="14" max="14" width="23.125" style="5" customWidth="1"/>
    <col min="15" max="15" width="8.25390625" style="0" customWidth="1"/>
    <col min="16" max="16" width="11.25390625" style="0" customWidth="1"/>
  </cols>
  <sheetData>
    <row r="1" spans="1:15" ht="39.75" customHeight="1">
      <c r="A1" s="226" t="s">
        <v>80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8:15" ht="17.25" thickBot="1">
      <c r="H2" s="217"/>
      <c r="I2" s="217"/>
      <c r="J2" s="216"/>
      <c r="K2" s="216"/>
      <c r="L2" s="7"/>
      <c r="M2" s="7"/>
      <c r="N2" s="186" t="s">
        <v>54</v>
      </c>
      <c r="O2" s="186"/>
    </row>
    <row r="3" spans="1:15" ht="19.5" customHeight="1" thickBot="1">
      <c r="A3" s="212" t="s">
        <v>7</v>
      </c>
      <c r="B3" s="213"/>
      <c r="C3" s="214" t="s">
        <v>3</v>
      </c>
      <c r="D3" s="213"/>
      <c r="E3" s="214" t="s">
        <v>4</v>
      </c>
      <c r="F3" s="213"/>
      <c r="G3" s="19" t="s">
        <v>6</v>
      </c>
      <c r="H3" s="214" t="s">
        <v>5</v>
      </c>
      <c r="I3" s="213"/>
      <c r="J3" s="223" t="s">
        <v>16</v>
      </c>
      <c r="K3" s="224"/>
      <c r="L3" s="223" t="s">
        <v>18</v>
      </c>
      <c r="M3" s="224"/>
      <c r="N3" s="214" t="s">
        <v>1</v>
      </c>
      <c r="O3" s="218"/>
    </row>
    <row r="4" spans="1:15" ht="19.5" customHeight="1" thickTop="1">
      <c r="A4" s="215" t="s">
        <v>2</v>
      </c>
      <c r="B4" s="209"/>
      <c r="C4" s="208" t="s">
        <v>58</v>
      </c>
      <c r="D4" s="209"/>
      <c r="E4" s="208" t="s">
        <v>59</v>
      </c>
      <c r="F4" s="209"/>
      <c r="G4" s="23" t="s">
        <v>8</v>
      </c>
      <c r="H4" s="210">
        <v>22961000</v>
      </c>
      <c r="I4" s="211"/>
      <c r="J4" s="221">
        <v>0</v>
      </c>
      <c r="K4" s="222"/>
      <c r="L4" s="210">
        <v>0</v>
      </c>
      <c r="M4" s="225"/>
      <c r="N4" s="219">
        <f>SUM(H4:M4)</f>
        <v>22961000</v>
      </c>
      <c r="O4" s="220"/>
    </row>
    <row r="5" spans="1:15" ht="19.5" customHeight="1">
      <c r="A5" s="27"/>
      <c r="B5" s="28"/>
      <c r="C5" s="29"/>
      <c r="D5" s="28"/>
      <c r="E5" s="199"/>
      <c r="F5" s="201"/>
      <c r="G5" s="30" t="s">
        <v>9</v>
      </c>
      <c r="H5" s="157">
        <v>22960800</v>
      </c>
      <c r="I5" s="165"/>
      <c r="J5" s="159">
        <v>0</v>
      </c>
      <c r="K5" s="160"/>
      <c r="L5" s="157">
        <v>0</v>
      </c>
      <c r="M5" s="158"/>
      <c r="N5" s="161">
        <f>SUM(H5:M5)</f>
        <v>22960800</v>
      </c>
      <c r="O5" s="162"/>
    </row>
    <row r="6" spans="1:15" ht="19.5" customHeight="1">
      <c r="A6" s="27"/>
      <c r="B6" s="28"/>
      <c r="C6" s="29"/>
      <c r="D6" s="28"/>
      <c r="E6" s="202"/>
      <c r="F6" s="204"/>
      <c r="G6" s="30" t="s">
        <v>10</v>
      </c>
      <c r="H6" s="167">
        <f>H5-H4</f>
        <v>-200</v>
      </c>
      <c r="I6" s="191"/>
      <c r="J6" s="159">
        <f>AVERAGE(J4-J5)</f>
        <v>0</v>
      </c>
      <c r="K6" s="160"/>
      <c r="L6" s="157">
        <v>0</v>
      </c>
      <c r="M6" s="158"/>
      <c r="N6" s="163">
        <f>N5-N4</f>
        <v>-200</v>
      </c>
      <c r="O6" s="164"/>
    </row>
    <row r="7" spans="1:15" ht="19.5" customHeight="1">
      <c r="A7" s="27"/>
      <c r="B7" s="28"/>
      <c r="C7" s="29"/>
      <c r="D7" s="37"/>
      <c r="E7" s="179" t="s">
        <v>66</v>
      </c>
      <c r="F7" s="180"/>
      <c r="G7" s="30" t="s">
        <v>8</v>
      </c>
      <c r="H7" s="159">
        <v>2296000</v>
      </c>
      <c r="I7" s="160"/>
      <c r="J7" s="159">
        <v>0</v>
      </c>
      <c r="K7" s="160"/>
      <c r="L7" s="157">
        <v>0</v>
      </c>
      <c r="M7" s="158"/>
      <c r="N7" s="175">
        <f>SUM(H7:M7)</f>
        <v>2296000</v>
      </c>
      <c r="O7" s="176"/>
    </row>
    <row r="8" spans="1:15" ht="19.5" customHeight="1">
      <c r="A8" s="27"/>
      <c r="B8" s="28"/>
      <c r="C8" s="29"/>
      <c r="D8" s="37"/>
      <c r="E8" s="17"/>
      <c r="F8" s="18"/>
      <c r="G8" s="30" t="s">
        <v>9</v>
      </c>
      <c r="H8" s="159">
        <v>2296000</v>
      </c>
      <c r="I8" s="160"/>
      <c r="J8" s="181">
        <v>412020</v>
      </c>
      <c r="K8" s="182"/>
      <c r="L8" s="157">
        <v>0</v>
      </c>
      <c r="M8" s="158"/>
      <c r="N8" s="175">
        <f>SUM(H8:M8)</f>
        <v>2708020</v>
      </c>
      <c r="O8" s="176"/>
    </row>
    <row r="9" spans="1:15" ht="19.5" customHeight="1">
      <c r="A9" s="27"/>
      <c r="B9" s="28"/>
      <c r="C9" s="29"/>
      <c r="D9" s="37"/>
      <c r="E9" s="17"/>
      <c r="F9" s="18"/>
      <c r="G9" s="77" t="s">
        <v>10</v>
      </c>
      <c r="H9" s="159">
        <f>H8-H7</f>
        <v>0</v>
      </c>
      <c r="I9" s="166"/>
      <c r="J9" s="183">
        <f>J8-J7</f>
        <v>412020</v>
      </c>
      <c r="K9" s="185"/>
      <c r="L9" s="157">
        <v>0</v>
      </c>
      <c r="M9" s="158"/>
      <c r="N9" s="177">
        <f>N8-N7</f>
        <v>412020</v>
      </c>
      <c r="O9" s="178"/>
    </row>
    <row r="10" spans="1:15" ht="19.5" customHeight="1">
      <c r="A10" s="27"/>
      <c r="B10" s="28"/>
      <c r="C10" s="29"/>
      <c r="D10" s="37"/>
      <c r="E10" s="179" t="s">
        <v>61</v>
      </c>
      <c r="F10" s="180"/>
      <c r="G10" s="30" t="s">
        <v>8</v>
      </c>
      <c r="H10" s="159">
        <v>500000</v>
      </c>
      <c r="I10" s="160"/>
      <c r="J10" s="169">
        <v>500000</v>
      </c>
      <c r="K10" s="170"/>
      <c r="L10" s="173">
        <v>0</v>
      </c>
      <c r="M10" s="174"/>
      <c r="N10" s="175">
        <f>SUM(H10:M10)</f>
        <v>1000000</v>
      </c>
      <c r="O10" s="176"/>
    </row>
    <row r="11" spans="1:15" ht="19.5" customHeight="1">
      <c r="A11" s="27"/>
      <c r="B11" s="28"/>
      <c r="C11" s="29"/>
      <c r="D11" s="37"/>
      <c r="E11" s="17"/>
      <c r="F11" s="18"/>
      <c r="G11" s="30" t="s">
        <v>9</v>
      </c>
      <c r="H11" s="159">
        <v>500000</v>
      </c>
      <c r="I11" s="160"/>
      <c r="J11" s="169">
        <v>574100</v>
      </c>
      <c r="K11" s="170"/>
      <c r="L11" s="173">
        <v>0</v>
      </c>
      <c r="M11" s="174"/>
      <c r="N11" s="175">
        <f>SUM(H11:M11)</f>
        <v>1074100</v>
      </c>
      <c r="O11" s="176"/>
    </row>
    <row r="12" spans="1:15" ht="19.5" customHeight="1">
      <c r="A12" s="27"/>
      <c r="B12" s="28"/>
      <c r="C12" s="29"/>
      <c r="D12" s="37"/>
      <c r="E12" s="17"/>
      <c r="F12" s="18"/>
      <c r="G12" s="77" t="s">
        <v>10</v>
      </c>
      <c r="H12" s="159">
        <f>H11-H10</f>
        <v>0</v>
      </c>
      <c r="I12" s="160"/>
      <c r="J12" s="171">
        <f>J11-J10</f>
        <v>74100</v>
      </c>
      <c r="K12" s="172"/>
      <c r="L12" s="173">
        <f>L11-L10</f>
        <v>0</v>
      </c>
      <c r="M12" s="174"/>
      <c r="N12" s="177">
        <f>N11-N10</f>
        <v>74100</v>
      </c>
      <c r="O12" s="178"/>
    </row>
    <row r="13" spans="1:15" ht="19.5" customHeight="1">
      <c r="A13" s="27"/>
      <c r="B13" s="28"/>
      <c r="C13" s="29"/>
      <c r="D13" s="37"/>
      <c r="E13" s="179" t="s">
        <v>60</v>
      </c>
      <c r="F13" s="180"/>
      <c r="G13" s="30" t="s">
        <v>8</v>
      </c>
      <c r="H13" s="159">
        <v>855000</v>
      </c>
      <c r="I13" s="160"/>
      <c r="J13" s="159">
        <v>510000</v>
      </c>
      <c r="K13" s="160"/>
      <c r="L13" s="157">
        <v>0</v>
      </c>
      <c r="M13" s="158"/>
      <c r="N13" s="175">
        <f>SUM(H13:M13)</f>
        <v>1365000</v>
      </c>
      <c r="O13" s="176"/>
    </row>
    <row r="14" spans="1:15" ht="19.5" customHeight="1">
      <c r="A14" s="27"/>
      <c r="B14" s="28"/>
      <c r="C14" s="29"/>
      <c r="D14" s="37"/>
      <c r="E14" s="17"/>
      <c r="F14" s="18"/>
      <c r="G14" s="30" t="s">
        <v>9</v>
      </c>
      <c r="H14" s="159">
        <v>855000</v>
      </c>
      <c r="I14" s="160"/>
      <c r="J14" s="181">
        <v>1181970</v>
      </c>
      <c r="K14" s="182"/>
      <c r="L14" s="157">
        <v>0</v>
      </c>
      <c r="M14" s="158"/>
      <c r="N14" s="175">
        <f>SUM(H14:M14)</f>
        <v>2036970</v>
      </c>
      <c r="O14" s="176"/>
    </row>
    <row r="15" spans="1:15" ht="19.5" customHeight="1">
      <c r="A15" s="27"/>
      <c r="B15" s="28"/>
      <c r="C15" s="29"/>
      <c r="D15" s="37"/>
      <c r="E15" s="41"/>
      <c r="F15" s="34"/>
      <c r="G15" s="77" t="s">
        <v>10</v>
      </c>
      <c r="H15" s="159">
        <f>H14-H13</f>
        <v>0</v>
      </c>
      <c r="I15" s="160"/>
      <c r="J15" s="183">
        <f>J14-J13</f>
        <v>671970</v>
      </c>
      <c r="K15" s="184"/>
      <c r="L15" s="159">
        <f>L14-L13</f>
        <v>0</v>
      </c>
      <c r="M15" s="160"/>
      <c r="N15" s="177">
        <f>N14-N13</f>
        <v>671970</v>
      </c>
      <c r="O15" s="178"/>
    </row>
    <row r="16" spans="1:15" ht="19.5" customHeight="1">
      <c r="A16" s="27"/>
      <c r="B16" s="28"/>
      <c r="C16" s="179" t="s">
        <v>11</v>
      </c>
      <c r="D16" s="198"/>
      <c r="E16" s="198"/>
      <c r="F16" s="180"/>
      <c r="G16" s="30" t="s">
        <v>8</v>
      </c>
      <c r="H16" s="157">
        <f>SUM(H4,H7,H10,H13)</f>
        <v>26612000</v>
      </c>
      <c r="I16" s="165"/>
      <c r="J16" s="159">
        <f>SUM(J4,J7,J10,J13)</f>
        <v>1010000</v>
      </c>
      <c r="K16" s="166"/>
      <c r="L16" s="159">
        <f>SUM(L4,L7,L10,L13)</f>
        <v>0</v>
      </c>
      <c r="M16" s="166"/>
      <c r="N16" s="159">
        <f>SUM(N4,N7,N10,N13)</f>
        <v>27622000</v>
      </c>
      <c r="O16" s="207"/>
    </row>
    <row r="17" spans="1:15" ht="19.5" customHeight="1">
      <c r="A17" s="27"/>
      <c r="B17" s="28"/>
      <c r="C17" s="199"/>
      <c r="D17" s="200"/>
      <c r="E17" s="200"/>
      <c r="F17" s="201"/>
      <c r="G17" s="30" t="s">
        <v>9</v>
      </c>
      <c r="H17" s="157">
        <f>SUM(H5,H8,H10,H14)</f>
        <v>26611800</v>
      </c>
      <c r="I17" s="158"/>
      <c r="J17" s="159">
        <f>SUM(J5,J8,J11,J14)</f>
        <v>2168090</v>
      </c>
      <c r="K17" s="160"/>
      <c r="L17" s="159">
        <f>SUM(L5,L8,L10,L14)</f>
        <v>0</v>
      </c>
      <c r="M17" s="160"/>
      <c r="N17" s="159">
        <f>SUM(N5,N8,N11,N14)</f>
        <v>28779890</v>
      </c>
      <c r="O17" s="207"/>
    </row>
    <row r="18" spans="1:15" ht="19.5" customHeight="1">
      <c r="A18" s="27"/>
      <c r="B18" s="28"/>
      <c r="C18" s="199"/>
      <c r="D18" s="200"/>
      <c r="E18" s="200"/>
      <c r="F18" s="201"/>
      <c r="G18" s="77" t="s">
        <v>10</v>
      </c>
      <c r="H18" s="227">
        <f>H17-H16</f>
        <v>-200</v>
      </c>
      <c r="I18" s="228"/>
      <c r="J18" s="205">
        <f>J17-J16</f>
        <v>1158090</v>
      </c>
      <c r="K18" s="206"/>
      <c r="L18" s="187">
        <f>L17-L16</f>
        <v>0</v>
      </c>
      <c r="M18" s="188"/>
      <c r="N18" s="183">
        <f>N17-N16</f>
        <v>1157890</v>
      </c>
      <c r="O18" s="196"/>
    </row>
    <row r="19" spans="1:15" ht="19.5" customHeight="1">
      <c r="A19" s="197" t="s">
        <v>12</v>
      </c>
      <c r="B19" s="180"/>
      <c r="C19" s="179" t="s">
        <v>14</v>
      </c>
      <c r="D19" s="198"/>
      <c r="E19" s="179" t="s">
        <v>71</v>
      </c>
      <c r="F19" s="180"/>
      <c r="G19" s="30" t="s">
        <v>8</v>
      </c>
      <c r="H19" s="157">
        <v>340000</v>
      </c>
      <c r="I19" s="165"/>
      <c r="J19" s="159">
        <v>0</v>
      </c>
      <c r="K19" s="160"/>
      <c r="L19" s="159">
        <v>0</v>
      </c>
      <c r="M19" s="160"/>
      <c r="N19" s="161">
        <f>SUM(H19:M19)</f>
        <v>340000</v>
      </c>
      <c r="O19" s="162"/>
    </row>
    <row r="20" spans="1:15" ht="19.5" customHeight="1">
      <c r="A20" s="27"/>
      <c r="B20" s="28"/>
      <c r="C20" s="45"/>
      <c r="D20" s="51"/>
      <c r="E20" s="45"/>
      <c r="F20" s="44"/>
      <c r="G20" s="30" t="s">
        <v>9</v>
      </c>
      <c r="H20" s="157">
        <v>340000</v>
      </c>
      <c r="I20" s="165"/>
      <c r="J20" s="159">
        <v>0</v>
      </c>
      <c r="K20" s="160"/>
      <c r="L20" s="159">
        <v>0</v>
      </c>
      <c r="M20" s="160"/>
      <c r="N20" s="161">
        <f>SUM(H20:M20)</f>
        <v>340000</v>
      </c>
      <c r="O20" s="162"/>
    </row>
    <row r="21" spans="1:15" ht="19.5" customHeight="1">
      <c r="A21" s="27"/>
      <c r="B21" s="28"/>
      <c r="C21" s="45"/>
      <c r="D21" s="51"/>
      <c r="E21" s="89"/>
      <c r="F21" s="47"/>
      <c r="G21" s="30" t="s">
        <v>10</v>
      </c>
      <c r="H21" s="159">
        <f>H20-H19</f>
        <v>0</v>
      </c>
      <c r="I21" s="166"/>
      <c r="J21" s="159">
        <f>J20-J19</f>
        <v>0</v>
      </c>
      <c r="K21" s="160"/>
      <c r="L21" s="159">
        <v>0</v>
      </c>
      <c r="M21" s="160"/>
      <c r="N21" s="175">
        <f>N20-N19</f>
        <v>0</v>
      </c>
      <c r="O21" s="176"/>
    </row>
    <row r="22" spans="1:15" ht="19.5" customHeight="1">
      <c r="A22" s="27"/>
      <c r="B22" s="28"/>
      <c r="C22" s="45"/>
      <c r="D22" s="51"/>
      <c r="E22" s="179" t="s">
        <v>72</v>
      </c>
      <c r="F22" s="180"/>
      <c r="G22" s="30" t="s">
        <v>8</v>
      </c>
      <c r="H22" s="157">
        <v>532000</v>
      </c>
      <c r="I22" s="165"/>
      <c r="J22" s="159">
        <v>0</v>
      </c>
      <c r="K22" s="160"/>
      <c r="L22" s="159">
        <v>0</v>
      </c>
      <c r="M22" s="160"/>
      <c r="N22" s="161">
        <f>SUM(H22:M22)</f>
        <v>532000</v>
      </c>
      <c r="O22" s="162"/>
    </row>
    <row r="23" spans="1:15" ht="19.5" customHeight="1">
      <c r="A23" s="27"/>
      <c r="B23" s="28"/>
      <c r="C23" s="45"/>
      <c r="D23" s="51"/>
      <c r="E23" s="45"/>
      <c r="F23" s="44"/>
      <c r="G23" s="30" t="s">
        <v>9</v>
      </c>
      <c r="H23" s="157">
        <v>532000</v>
      </c>
      <c r="I23" s="165"/>
      <c r="J23" s="159">
        <v>0</v>
      </c>
      <c r="K23" s="160"/>
      <c r="L23" s="159">
        <v>0</v>
      </c>
      <c r="M23" s="160"/>
      <c r="N23" s="161">
        <f>SUM(H23:M23)</f>
        <v>532000</v>
      </c>
      <c r="O23" s="162"/>
    </row>
    <row r="24" spans="1:15" ht="19.5" customHeight="1">
      <c r="A24" s="27"/>
      <c r="B24" s="28"/>
      <c r="C24" s="45"/>
      <c r="D24" s="51"/>
      <c r="E24" s="89"/>
      <c r="F24" s="47"/>
      <c r="G24" s="30" t="s">
        <v>10</v>
      </c>
      <c r="H24" s="159">
        <f>H23-H22</f>
        <v>0</v>
      </c>
      <c r="I24" s="166"/>
      <c r="J24" s="159">
        <f>J23-J22</f>
        <v>0</v>
      </c>
      <c r="K24" s="160"/>
      <c r="L24" s="159">
        <v>0</v>
      </c>
      <c r="M24" s="160"/>
      <c r="N24" s="175">
        <f>N23-N22</f>
        <v>0</v>
      </c>
      <c r="O24" s="176"/>
    </row>
    <row r="25" spans="1:15" ht="19.5" customHeight="1">
      <c r="A25" s="27"/>
      <c r="B25" s="28"/>
      <c r="C25" s="45"/>
      <c r="D25" s="51"/>
      <c r="E25" s="179" t="s">
        <v>74</v>
      </c>
      <c r="F25" s="180"/>
      <c r="G25" s="30" t="s">
        <v>8</v>
      </c>
      <c r="H25" s="157">
        <v>1856000</v>
      </c>
      <c r="I25" s="165"/>
      <c r="J25" s="159">
        <v>4444000</v>
      </c>
      <c r="K25" s="160"/>
      <c r="L25" s="159">
        <v>0</v>
      </c>
      <c r="M25" s="160"/>
      <c r="N25" s="161">
        <f>SUM(H25:M25)</f>
        <v>6300000</v>
      </c>
      <c r="O25" s="162"/>
    </row>
    <row r="26" spans="1:15" ht="19.5" customHeight="1">
      <c r="A26" s="27"/>
      <c r="B26" s="28"/>
      <c r="C26" s="45"/>
      <c r="D26" s="51"/>
      <c r="E26" s="45"/>
      <c r="F26" s="44"/>
      <c r="G26" s="30" t="s">
        <v>9</v>
      </c>
      <c r="H26" s="157">
        <v>1856000</v>
      </c>
      <c r="I26" s="165"/>
      <c r="J26" s="159">
        <v>1304000</v>
      </c>
      <c r="K26" s="160"/>
      <c r="L26" s="159">
        <v>0</v>
      </c>
      <c r="M26" s="160"/>
      <c r="N26" s="161">
        <f>SUM(H26:M26)</f>
        <v>3160000</v>
      </c>
      <c r="O26" s="162"/>
    </row>
    <row r="27" spans="1:15" ht="19.5" customHeight="1">
      <c r="A27" s="27"/>
      <c r="B27" s="28"/>
      <c r="C27" s="45"/>
      <c r="D27" s="51"/>
      <c r="E27" s="89"/>
      <c r="F27" s="47"/>
      <c r="G27" s="30" t="s">
        <v>10</v>
      </c>
      <c r="H27" s="159">
        <f>H26-H25</f>
        <v>0</v>
      </c>
      <c r="I27" s="166"/>
      <c r="J27" s="167">
        <f>J26-J25</f>
        <v>-3140000</v>
      </c>
      <c r="K27" s="168"/>
      <c r="L27" s="159">
        <f>L26-L25</f>
        <v>0</v>
      </c>
      <c r="M27" s="160"/>
      <c r="N27" s="163">
        <f>N26-N25</f>
        <v>-3140000</v>
      </c>
      <c r="O27" s="164"/>
    </row>
    <row r="28" spans="1:15" ht="19.5" customHeight="1">
      <c r="A28" s="27"/>
      <c r="B28" s="28"/>
      <c r="C28" s="45"/>
      <c r="D28" s="51"/>
      <c r="E28" s="179" t="s">
        <v>73</v>
      </c>
      <c r="F28" s="180"/>
      <c r="G28" s="30" t="s">
        <v>8</v>
      </c>
      <c r="H28" s="157">
        <v>660000</v>
      </c>
      <c r="I28" s="165"/>
      <c r="J28" s="159">
        <v>0</v>
      </c>
      <c r="K28" s="160"/>
      <c r="L28" s="159">
        <v>0</v>
      </c>
      <c r="M28" s="160"/>
      <c r="N28" s="161">
        <f>SUM(H28:M28)</f>
        <v>660000</v>
      </c>
      <c r="O28" s="162"/>
    </row>
    <row r="29" spans="1:15" ht="19.5" customHeight="1">
      <c r="A29" s="27"/>
      <c r="B29" s="28"/>
      <c r="C29" s="45"/>
      <c r="D29" s="51"/>
      <c r="E29" s="45"/>
      <c r="F29" s="44"/>
      <c r="G29" s="30" t="s">
        <v>9</v>
      </c>
      <c r="H29" s="157">
        <v>660000</v>
      </c>
      <c r="I29" s="165"/>
      <c r="J29" s="181">
        <v>60000</v>
      </c>
      <c r="K29" s="182"/>
      <c r="L29" s="159">
        <v>0</v>
      </c>
      <c r="M29" s="160"/>
      <c r="N29" s="161">
        <f>SUM(H29:M29)</f>
        <v>720000</v>
      </c>
      <c r="O29" s="162"/>
    </row>
    <row r="30" spans="1:15" ht="19.5" customHeight="1">
      <c r="A30" s="27"/>
      <c r="B30" s="28"/>
      <c r="C30" s="45"/>
      <c r="D30" s="51"/>
      <c r="E30" s="89"/>
      <c r="F30" s="47"/>
      <c r="G30" s="30" t="s">
        <v>10</v>
      </c>
      <c r="H30" s="159">
        <f>H29-H28</f>
        <v>0</v>
      </c>
      <c r="I30" s="166"/>
      <c r="J30" s="183">
        <f>J29-J28</f>
        <v>60000</v>
      </c>
      <c r="K30" s="184"/>
      <c r="L30" s="159">
        <v>0</v>
      </c>
      <c r="M30" s="160"/>
      <c r="N30" s="177">
        <f>N29-N28</f>
        <v>60000</v>
      </c>
      <c r="O30" s="178"/>
    </row>
    <row r="31" spans="1:15" ht="19.5" customHeight="1">
      <c r="A31" s="27"/>
      <c r="B31" s="28"/>
      <c r="C31" s="179" t="s">
        <v>11</v>
      </c>
      <c r="D31" s="198"/>
      <c r="E31" s="198"/>
      <c r="F31" s="180"/>
      <c r="G31" s="48" t="s">
        <v>8</v>
      </c>
      <c r="H31" s="157">
        <f>H19+H22+H25+H28</f>
        <v>3388000</v>
      </c>
      <c r="I31" s="165"/>
      <c r="J31" s="157">
        <f>J19+J22+J25+J28</f>
        <v>4444000</v>
      </c>
      <c r="K31" s="165"/>
      <c r="L31" s="159">
        <f>L19+L22+L25+L28</f>
        <v>0</v>
      </c>
      <c r="M31" s="166"/>
      <c r="N31" s="159">
        <f>SUM(N19,N22,N25,N28)</f>
        <v>7832000</v>
      </c>
      <c r="O31" s="207"/>
    </row>
    <row r="32" spans="1:15" ht="19.5" customHeight="1">
      <c r="A32" s="27"/>
      <c r="B32" s="28"/>
      <c r="C32" s="199"/>
      <c r="D32" s="200"/>
      <c r="E32" s="200"/>
      <c r="F32" s="201"/>
      <c r="G32" s="30" t="s">
        <v>9</v>
      </c>
      <c r="H32" s="157">
        <f>H20+H23+H26+H29</f>
        <v>3388000</v>
      </c>
      <c r="I32" s="165"/>
      <c r="J32" s="157">
        <f>J20+J23+J26+J29</f>
        <v>1364000</v>
      </c>
      <c r="K32" s="165"/>
      <c r="L32" s="159">
        <f>L20+L23+L26+L29</f>
        <v>0</v>
      </c>
      <c r="M32" s="166"/>
      <c r="N32" s="159">
        <f>SUM(N20,N23,N26,N29)</f>
        <v>4752000</v>
      </c>
      <c r="O32" s="207"/>
    </row>
    <row r="33" spans="1:15" ht="19.5" customHeight="1">
      <c r="A33" s="39"/>
      <c r="B33" s="40"/>
      <c r="C33" s="202"/>
      <c r="D33" s="203"/>
      <c r="E33" s="203"/>
      <c r="F33" s="204"/>
      <c r="G33" s="30" t="s">
        <v>10</v>
      </c>
      <c r="H33" s="159">
        <f>H32-H31</f>
        <v>0</v>
      </c>
      <c r="I33" s="166"/>
      <c r="J33" s="167">
        <f>J32-J31</f>
        <v>-3080000</v>
      </c>
      <c r="K33" s="191"/>
      <c r="L33" s="159">
        <f>L32-L31</f>
        <v>0</v>
      </c>
      <c r="M33" s="166"/>
      <c r="N33" s="167">
        <f>N32-N31</f>
        <v>-3080000</v>
      </c>
      <c r="O33" s="195"/>
    </row>
    <row r="34" spans="1:15" ht="19.5" customHeight="1">
      <c r="A34" s="197" t="s">
        <v>18</v>
      </c>
      <c r="B34" s="198"/>
      <c r="C34" s="179" t="s">
        <v>18</v>
      </c>
      <c r="D34" s="180"/>
      <c r="E34" s="179" t="s">
        <v>20</v>
      </c>
      <c r="F34" s="180"/>
      <c r="G34" s="30" t="s">
        <v>8</v>
      </c>
      <c r="H34" s="159">
        <v>0</v>
      </c>
      <c r="I34" s="160"/>
      <c r="J34" s="159">
        <v>0</v>
      </c>
      <c r="K34" s="160"/>
      <c r="L34" s="159">
        <v>0</v>
      </c>
      <c r="M34" s="160"/>
      <c r="N34" s="175">
        <f>SUM(H34:M34)</f>
        <v>0</v>
      </c>
      <c r="O34" s="176"/>
    </row>
    <row r="35" spans="1:15" ht="19.5" customHeight="1">
      <c r="A35" s="27"/>
      <c r="B35" s="37"/>
      <c r="C35" s="17"/>
      <c r="D35" s="18"/>
      <c r="E35" s="38"/>
      <c r="F35" s="18"/>
      <c r="G35" s="30" t="s">
        <v>9</v>
      </c>
      <c r="H35" s="159">
        <v>200</v>
      </c>
      <c r="I35" s="160"/>
      <c r="J35" s="159">
        <v>0</v>
      </c>
      <c r="K35" s="160"/>
      <c r="L35" s="159">
        <v>0</v>
      </c>
      <c r="M35" s="160"/>
      <c r="N35" s="175">
        <f>SUM(H35:M35)</f>
        <v>200</v>
      </c>
      <c r="O35" s="176"/>
    </row>
    <row r="36" spans="1:15" ht="19.5" customHeight="1">
      <c r="A36" s="27"/>
      <c r="B36" s="37"/>
      <c r="C36" s="17"/>
      <c r="D36" s="18"/>
      <c r="E36" s="38"/>
      <c r="F36" s="18"/>
      <c r="G36" s="30" t="s">
        <v>10</v>
      </c>
      <c r="H36" s="183">
        <f>H35-H34</f>
        <v>200</v>
      </c>
      <c r="I36" s="185"/>
      <c r="J36" s="159">
        <f>J35-J34</f>
        <v>0</v>
      </c>
      <c r="K36" s="160"/>
      <c r="L36" s="159">
        <f>L35-L34</f>
        <v>0</v>
      </c>
      <c r="M36" s="160"/>
      <c r="N36" s="177">
        <f>N35-N34</f>
        <v>200</v>
      </c>
      <c r="O36" s="178"/>
    </row>
    <row r="37" spans="1:15" ht="19.5" customHeight="1">
      <c r="A37" s="27"/>
      <c r="B37" s="37"/>
      <c r="C37" s="17"/>
      <c r="D37" s="18"/>
      <c r="E37" s="179" t="s">
        <v>19</v>
      </c>
      <c r="F37" s="180"/>
      <c r="G37" s="30" t="s">
        <v>8</v>
      </c>
      <c r="H37" s="157">
        <v>0</v>
      </c>
      <c r="I37" s="158"/>
      <c r="J37" s="159">
        <v>0</v>
      </c>
      <c r="K37" s="160"/>
      <c r="L37" s="159">
        <v>0</v>
      </c>
      <c r="M37" s="160"/>
      <c r="N37" s="161">
        <f>SUM(H37:M37)</f>
        <v>0</v>
      </c>
      <c r="O37" s="162"/>
    </row>
    <row r="38" spans="1:15" ht="19.5" customHeight="1">
      <c r="A38" s="27"/>
      <c r="B38" s="37"/>
      <c r="C38" s="17"/>
      <c r="D38" s="18"/>
      <c r="E38" s="38"/>
      <c r="F38" s="18"/>
      <c r="G38" s="30" t="s">
        <v>9</v>
      </c>
      <c r="H38" s="157">
        <v>0</v>
      </c>
      <c r="I38" s="158"/>
      <c r="J38" s="159">
        <v>0</v>
      </c>
      <c r="K38" s="160"/>
      <c r="L38" s="159">
        <v>5066</v>
      </c>
      <c r="M38" s="160"/>
      <c r="N38" s="161">
        <f>SUM(H38:M38)</f>
        <v>5066</v>
      </c>
      <c r="O38" s="162"/>
    </row>
    <row r="39" spans="1:15" ht="19.5" customHeight="1">
      <c r="A39" s="27"/>
      <c r="B39" s="37"/>
      <c r="C39" s="41"/>
      <c r="D39" s="34"/>
      <c r="E39" s="38"/>
      <c r="F39" s="18"/>
      <c r="G39" s="30" t="s">
        <v>10</v>
      </c>
      <c r="H39" s="157">
        <f>H38-H37</f>
        <v>0</v>
      </c>
      <c r="I39" s="158"/>
      <c r="J39" s="159">
        <f>J38-J37</f>
        <v>0</v>
      </c>
      <c r="K39" s="160"/>
      <c r="L39" s="183">
        <f>L38-L37</f>
        <v>5066</v>
      </c>
      <c r="M39" s="185"/>
      <c r="N39" s="177">
        <f>N38-N37</f>
        <v>5066</v>
      </c>
      <c r="O39" s="178"/>
    </row>
    <row r="40" spans="1:15" ht="19.5" customHeight="1">
      <c r="A40" s="27"/>
      <c r="B40" s="28"/>
      <c r="C40" s="179" t="s">
        <v>11</v>
      </c>
      <c r="D40" s="198"/>
      <c r="E40" s="198"/>
      <c r="F40" s="180"/>
      <c r="G40" s="48" t="s">
        <v>8</v>
      </c>
      <c r="H40" s="157">
        <f>SUM(H34+H37)</f>
        <v>0</v>
      </c>
      <c r="I40" s="165"/>
      <c r="J40" s="159">
        <f>SUM(J34,J37)</f>
        <v>0</v>
      </c>
      <c r="K40" s="160"/>
      <c r="L40" s="157">
        <f>SUM(L34,L37)</f>
        <v>0</v>
      </c>
      <c r="M40" s="165"/>
      <c r="N40" s="157">
        <f>SUM(N34+N37)</f>
        <v>0</v>
      </c>
      <c r="O40" s="194"/>
    </row>
    <row r="41" spans="1:15" ht="19.5" customHeight="1">
      <c r="A41" s="27"/>
      <c r="B41" s="28"/>
      <c r="C41" s="199"/>
      <c r="D41" s="200"/>
      <c r="E41" s="200"/>
      <c r="F41" s="201"/>
      <c r="G41" s="30" t="s">
        <v>9</v>
      </c>
      <c r="H41" s="157">
        <f>SUM(H35+H38)</f>
        <v>200</v>
      </c>
      <c r="I41" s="165"/>
      <c r="J41" s="159">
        <f>SUM(J35,J38)</f>
        <v>0</v>
      </c>
      <c r="K41" s="160"/>
      <c r="L41" s="157">
        <f>SUM(L35,L38)</f>
        <v>5066</v>
      </c>
      <c r="M41" s="165"/>
      <c r="N41" s="157">
        <f>SUM(N35+N38)</f>
        <v>5266</v>
      </c>
      <c r="O41" s="194"/>
    </row>
    <row r="42" spans="1:15" ht="19.5" customHeight="1">
      <c r="A42" s="39"/>
      <c r="B42" s="40"/>
      <c r="C42" s="202"/>
      <c r="D42" s="203"/>
      <c r="E42" s="203"/>
      <c r="F42" s="204"/>
      <c r="G42" s="30" t="s">
        <v>10</v>
      </c>
      <c r="H42" s="183">
        <f>H41-H40</f>
        <v>200</v>
      </c>
      <c r="I42" s="185"/>
      <c r="J42" s="159">
        <f>J41-J40</f>
        <v>0</v>
      </c>
      <c r="K42" s="160"/>
      <c r="L42" s="183">
        <f>L41-L40</f>
        <v>5066</v>
      </c>
      <c r="M42" s="185"/>
      <c r="N42" s="183">
        <f>N41-N40</f>
        <v>5266</v>
      </c>
      <c r="O42" s="196"/>
    </row>
    <row r="43" spans="1:15" ht="19.5" customHeight="1">
      <c r="A43" s="197" t="s">
        <v>55</v>
      </c>
      <c r="B43" s="198"/>
      <c r="C43" s="198"/>
      <c r="D43" s="198"/>
      <c r="E43" s="198"/>
      <c r="F43" s="180"/>
      <c r="G43" s="48" t="s">
        <v>8</v>
      </c>
      <c r="H43" s="157">
        <f>SUM(H16+H31+H40)</f>
        <v>30000000</v>
      </c>
      <c r="I43" s="158"/>
      <c r="J43" s="159">
        <f>SUM(J16,J31,J40)</f>
        <v>5454000</v>
      </c>
      <c r="K43" s="160"/>
      <c r="L43" s="159">
        <f>SUM(L16,L31,L40)</f>
        <v>0</v>
      </c>
      <c r="M43" s="160"/>
      <c r="N43" s="157">
        <f>SUM(N16+N31+N40)</f>
        <v>35454000</v>
      </c>
      <c r="O43" s="194"/>
    </row>
    <row r="44" spans="1:15" ht="19.5" customHeight="1">
      <c r="A44" s="229"/>
      <c r="B44" s="200"/>
      <c r="C44" s="200"/>
      <c r="D44" s="200"/>
      <c r="E44" s="200"/>
      <c r="F44" s="201"/>
      <c r="G44" s="30" t="s">
        <v>9</v>
      </c>
      <c r="H44" s="157">
        <f>SUM(H17+H32+H41)</f>
        <v>30000000</v>
      </c>
      <c r="I44" s="165"/>
      <c r="J44" s="159">
        <f>SUM(J17,J41,J32)</f>
        <v>3532090</v>
      </c>
      <c r="K44" s="160"/>
      <c r="L44" s="157">
        <f>SUM(L17,L32,L41)</f>
        <v>5066</v>
      </c>
      <c r="M44" s="165"/>
      <c r="N44" s="157">
        <f>SUM(N17+N32+N41)</f>
        <v>33537156</v>
      </c>
      <c r="O44" s="194"/>
    </row>
    <row r="45" spans="1:15" ht="19.5" customHeight="1" thickBot="1">
      <c r="A45" s="230"/>
      <c r="B45" s="231"/>
      <c r="C45" s="231"/>
      <c r="D45" s="231"/>
      <c r="E45" s="231"/>
      <c r="F45" s="232"/>
      <c r="G45" s="50" t="s">
        <v>10</v>
      </c>
      <c r="H45" s="234">
        <f>H44-H43</f>
        <v>0</v>
      </c>
      <c r="I45" s="235"/>
      <c r="J45" s="192">
        <f>J44-J43</f>
        <v>-1921910</v>
      </c>
      <c r="K45" s="233"/>
      <c r="L45" s="189">
        <f>L44-L43</f>
        <v>5066</v>
      </c>
      <c r="M45" s="190"/>
      <c r="N45" s="192">
        <f>N44-N43</f>
        <v>-1916844</v>
      </c>
      <c r="O45" s="193"/>
    </row>
  </sheetData>
  <sheetProtection/>
  <mergeCells count="201">
    <mergeCell ref="H29:I29"/>
    <mergeCell ref="J29:K29"/>
    <mergeCell ref="L29:M29"/>
    <mergeCell ref="N29:O29"/>
    <mergeCell ref="H30:I30"/>
    <mergeCell ref="J30:K30"/>
    <mergeCell ref="L30:M30"/>
    <mergeCell ref="N30:O30"/>
    <mergeCell ref="H24:I24"/>
    <mergeCell ref="J24:K24"/>
    <mergeCell ref="L24:M24"/>
    <mergeCell ref="N24:O24"/>
    <mergeCell ref="E28:F28"/>
    <mergeCell ref="H28:I28"/>
    <mergeCell ref="J28:K28"/>
    <mergeCell ref="L28:M28"/>
    <mergeCell ref="N28:O28"/>
    <mergeCell ref="E25:F25"/>
    <mergeCell ref="E22:F22"/>
    <mergeCell ref="H22:I22"/>
    <mergeCell ref="J22:K22"/>
    <mergeCell ref="L22:M22"/>
    <mergeCell ref="N22:O22"/>
    <mergeCell ref="H23:I23"/>
    <mergeCell ref="J23:K23"/>
    <mergeCell ref="L23:M23"/>
    <mergeCell ref="N23:O23"/>
    <mergeCell ref="L7:M7"/>
    <mergeCell ref="L8:M8"/>
    <mergeCell ref="L9:M9"/>
    <mergeCell ref="N7:O7"/>
    <mergeCell ref="N8:O8"/>
    <mergeCell ref="N9:O9"/>
    <mergeCell ref="E7:F7"/>
    <mergeCell ref="H7:I7"/>
    <mergeCell ref="H8:I8"/>
    <mergeCell ref="H9:I9"/>
    <mergeCell ref="J7:K7"/>
    <mergeCell ref="J8:K8"/>
    <mergeCell ref="J9:K9"/>
    <mergeCell ref="N32:O32"/>
    <mergeCell ref="H31:I31"/>
    <mergeCell ref="L44:M44"/>
    <mergeCell ref="A43:F45"/>
    <mergeCell ref="J31:K31"/>
    <mergeCell ref="C31:F33"/>
    <mergeCell ref="J45:K45"/>
    <mergeCell ref="H45:I45"/>
    <mergeCell ref="H32:I32"/>
    <mergeCell ref="H44:I44"/>
    <mergeCell ref="J3:K3"/>
    <mergeCell ref="J44:K44"/>
    <mergeCell ref="N44:O44"/>
    <mergeCell ref="N31:O31"/>
    <mergeCell ref="J32:K32"/>
    <mergeCell ref="H43:I43"/>
    <mergeCell ref="J43:K43"/>
    <mergeCell ref="L43:M43"/>
    <mergeCell ref="H33:I33"/>
    <mergeCell ref="J33:K33"/>
    <mergeCell ref="J5:K5"/>
    <mergeCell ref="A1:O1"/>
    <mergeCell ref="C19:D19"/>
    <mergeCell ref="A19:B19"/>
    <mergeCell ref="E19:F19"/>
    <mergeCell ref="H19:I19"/>
    <mergeCell ref="J19:K19"/>
    <mergeCell ref="N19:O19"/>
    <mergeCell ref="N17:O17"/>
    <mergeCell ref="H18:I18"/>
    <mergeCell ref="J2:K2"/>
    <mergeCell ref="H2:I2"/>
    <mergeCell ref="H3:I3"/>
    <mergeCell ref="N3:O3"/>
    <mergeCell ref="N5:O5"/>
    <mergeCell ref="N4:O4"/>
    <mergeCell ref="L5:M5"/>
    <mergeCell ref="J4:K4"/>
    <mergeCell ref="L3:M3"/>
    <mergeCell ref="L4:M4"/>
    <mergeCell ref="E4:F4"/>
    <mergeCell ref="H4:I4"/>
    <mergeCell ref="E6:F6"/>
    <mergeCell ref="E5:F5"/>
    <mergeCell ref="H16:I16"/>
    <mergeCell ref="A3:B3"/>
    <mergeCell ref="C3:D3"/>
    <mergeCell ref="E3:F3"/>
    <mergeCell ref="A4:B4"/>
    <mergeCell ref="C4:D4"/>
    <mergeCell ref="J6:K6"/>
    <mergeCell ref="H5:I5"/>
    <mergeCell ref="L16:M16"/>
    <mergeCell ref="N18:O18"/>
    <mergeCell ref="N16:O16"/>
    <mergeCell ref="L20:M20"/>
    <mergeCell ref="J13:K13"/>
    <mergeCell ref="H6:I6"/>
    <mergeCell ref="N6:O6"/>
    <mergeCell ref="L6:M6"/>
    <mergeCell ref="C40:F42"/>
    <mergeCell ref="H38:I38"/>
    <mergeCell ref="H17:I17"/>
    <mergeCell ref="J17:K17"/>
    <mergeCell ref="J18:K18"/>
    <mergeCell ref="J16:K16"/>
    <mergeCell ref="H42:I42"/>
    <mergeCell ref="C16:F18"/>
    <mergeCell ref="J41:K41"/>
    <mergeCell ref="H20:I20"/>
    <mergeCell ref="A34:B34"/>
    <mergeCell ref="C34:D34"/>
    <mergeCell ref="E34:F34"/>
    <mergeCell ref="E37:F37"/>
    <mergeCell ref="H37:I37"/>
    <mergeCell ref="H35:I35"/>
    <mergeCell ref="H36:I36"/>
    <mergeCell ref="H34:I34"/>
    <mergeCell ref="N33:O33"/>
    <mergeCell ref="N21:O21"/>
    <mergeCell ref="N41:O41"/>
    <mergeCell ref="N42:O42"/>
    <mergeCell ref="H39:I39"/>
    <mergeCell ref="N39:O39"/>
    <mergeCell ref="N34:O34"/>
    <mergeCell ref="H21:I21"/>
    <mergeCell ref="J21:K21"/>
    <mergeCell ref="L34:M34"/>
    <mergeCell ref="N45:O45"/>
    <mergeCell ref="N40:O40"/>
    <mergeCell ref="N37:O37"/>
    <mergeCell ref="N38:O38"/>
    <mergeCell ref="N35:O35"/>
    <mergeCell ref="N36:O36"/>
    <mergeCell ref="N43:O43"/>
    <mergeCell ref="L45:M45"/>
    <mergeCell ref="L40:M40"/>
    <mergeCell ref="L41:M41"/>
    <mergeCell ref="L42:M42"/>
    <mergeCell ref="H40:I40"/>
    <mergeCell ref="L21:M21"/>
    <mergeCell ref="L37:M37"/>
    <mergeCell ref="H41:I41"/>
    <mergeCell ref="J42:K42"/>
    <mergeCell ref="L33:M33"/>
    <mergeCell ref="L35:M35"/>
    <mergeCell ref="L36:M36"/>
    <mergeCell ref="J34:K34"/>
    <mergeCell ref="J35:K35"/>
    <mergeCell ref="J36:K36"/>
    <mergeCell ref="L38:M38"/>
    <mergeCell ref="L39:M39"/>
    <mergeCell ref="N2:O2"/>
    <mergeCell ref="J37:K37"/>
    <mergeCell ref="J38:K38"/>
    <mergeCell ref="J39:K39"/>
    <mergeCell ref="J40:K40"/>
    <mergeCell ref="L17:M17"/>
    <mergeCell ref="L32:M32"/>
    <mergeCell ref="L31:M31"/>
    <mergeCell ref="L18:M18"/>
    <mergeCell ref="N20:O20"/>
    <mergeCell ref="J14:K14"/>
    <mergeCell ref="J15:K15"/>
    <mergeCell ref="L13:M13"/>
    <mergeCell ref="L14:M14"/>
    <mergeCell ref="L15:M15"/>
    <mergeCell ref="N13:O13"/>
    <mergeCell ref="N14:O14"/>
    <mergeCell ref="N15:O15"/>
    <mergeCell ref="J20:K20"/>
    <mergeCell ref="L19:M19"/>
    <mergeCell ref="E10:F10"/>
    <mergeCell ref="H10:I10"/>
    <mergeCell ref="H11:I11"/>
    <mergeCell ref="H12:I12"/>
    <mergeCell ref="J10:K10"/>
    <mergeCell ref="E13:F13"/>
    <mergeCell ref="H13:I13"/>
    <mergeCell ref="H14:I14"/>
    <mergeCell ref="H15:I15"/>
    <mergeCell ref="J11:K11"/>
    <mergeCell ref="J12:K12"/>
    <mergeCell ref="L10:M10"/>
    <mergeCell ref="L11:M11"/>
    <mergeCell ref="L12:M12"/>
    <mergeCell ref="N10:O10"/>
    <mergeCell ref="N11:O11"/>
    <mergeCell ref="N12:O12"/>
    <mergeCell ref="H25:I25"/>
    <mergeCell ref="H26:I26"/>
    <mergeCell ref="H27:I27"/>
    <mergeCell ref="J25:K25"/>
    <mergeCell ref="J26:K26"/>
    <mergeCell ref="J27:K27"/>
    <mergeCell ref="L25:M25"/>
    <mergeCell ref="L26:M26"/>
    <mergeCell ref="L27:M27"/>
    <mergeCell ref="N25:O25"/>
    <mergeCell ref="N26:O26"/>
    <mergeCell ref="N27:O27"/>
  </mergeCells>
  <printOptions horizontalCentered="1" verticalCentered="1"/>
  <pageMargins left="0.2362204724409449" right="0.2362204724409449" top="0.31496062992125984" bottom="0.31496062992125984" header="0.11811023622047245" footer="0.11811023622047245"/>
  <pageSetup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I10" sqref="I10"/>
    </sheetView>
  </sheetViews>
  <sheetFormatPr defaultColWidth="9.00390625" defaultRowHeight="16.5"/>
  <cols>
    <col min="1" max="1" width="7.125" style="0" customWidth="1"/>
    <col min="2" max="2" width="4.125" style="0" customWidth="1"/>
    <col min="3" max="3" width="7.625" style="0" customWidth="1"/>
    <col min="4" max="4" width="3.625" style="0" customWidth="1"/>
    <col min="5" max="5" width="9.625" style="0" customWidth="1"/>
    <col min="6" max="6" width="3.25390625" style="0" customWidth="1"/>
    <col min="7" max="7" width="11.125" style="2" customWidth="1"/>
    <col min="8" max="8" width="16.75390625" style="0" customWidth="1"/>
    <col min="9" max="9" width="17.00390625" style="3" customWidth="1"/>
    <col min="10" max="11" width="14.875" style="3" customWidth="1"/>
    <col min="12" max="12" width="18.625" style="0" customWidth="1"/>
  </cols>
  <sheetData>
    <row r="1" spans="1:12" ht="35.25" customHeight="1">
      <c r="A1" s="226" t="s">
        <v>79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ht="17.25" thickBot="1">
      <c r="L2" s="4" t="s">
        <v>13</v>
      </c>
    </row>
    <row r="3" spans="1:12" ht="24.75" customHeight="1" thickBot="1">
      <c r="A3" s="212" t="s">
        <v>22</v>
      </c>
      <c r="B3" s="213"/>
      <c r="C3" s="214" t="s">
        <v>23</v>
      </c>
      <c r="D3" s="213"/>
      <c r="E3" s="214" t="s">
        <v>24</v>
      </c>
      <c r="F3" s="213"/>
      <c r="G3" s="19" t="s">
        <v>25</v>
      </c>
      <c r="H3" s="20" t="s">
        <v>26</v>
      </c>
      <c r="I3" s="21" t="s">
        <v>27</v>
      </c>
      <c r="J3" s="21" t="s">
        <v>28</v>
      </c>
      <c r="K3" s="21" t="s">
        <v>29</v>
      </c>
      <c r="L3" s="22" t="s">
        <v>30</v>
      </c>
    </row>
    <row r="4" spans="1:12" ht="16.5" customHeight="1" thickTop="1">
      <c r="A4" s="229" t="s">
        <v>31</v>
      </c>
      <c r="B4" s="201"/>
      <c r="C4" s="199" t="s">
        <v>31</v>
      </c>
      <c r="D4" s="201"/>
      <c r="E4" s="199" t="s">
        <v>21</v>
      </c>
      <c r="F4" s="201"/>
      <c r="G4" s="23" t="s">
        <v>32</v>
      </c>
      <c r="H4" s="24">
        <v>0</v>
      </c>
      <c r="I4" s="24">
        <v>30000000</v>
      </c>
      <c r="J4" s="25">
        <v>0</v>
      </c>
      <c r="K4" s="25">
        <v>0</v>
      </c>
      <c r="L4" s="26">
        <f>SUM(H4:K4)</f>
        <v>30000000</v>
      </c>
    </row>
    <row r="5" spans="1:12" ht="16.5" customHeight="1">
      <c r="A5" s="27"/>
      <c r="B5" s="28"/>
      <c r="C5" s="29"/>
      <c r="D5" s="28"/>
      <c r="E5" s="239"/>
      <c r="F5" s="201"/>
      <c r="G5" s="30" t="s">
        <v>33</v>
      </c>
      <c r="H5" s="31">
        <v>0</v>
      </c>
      <c r="I5" s="32">
        <v>30000000</v>
      </c>
      <c r="J5" s="32">
        <v>0</v>
      </c>
      <c r="K5" s="32">
        <v>0</v>
      </c>
      <c r="L5" s="33">
        <f>SUM(H5:K5)</f>
        <v>30000000</v>
      </c>
    </row>
    <row r="6" spans="1:12" ht="16.5" customHeight="1">
      <c r="A6" s="27"/>
      <c r="B6" s="28"/>
      <c r="C6" s="29"/>
      <c r="D6" s="28"/>
      <c r="E6" s="240"/>
      <c r="F6" s="204"/>
      <c r="G6" s="30" t="s">
        <v>34</v>
      </c>
      <c r="H6" s="35">
        <v>0</v>
      </c>
      <c r="I6" s="35">
        <f>I5-I4</f>
        <v>0</v>
      </c>
      <c r="J6" s="32">
        <v>0</v>
      </c>
      <c r="K6" s="32">
        <v>0</v>
      </c>
      <c r="L6" s="36">
        <f>L5-L4</f>
        <v>0</v>
      </c>
    </row>
    <row r="7" spans="1:12" ht="16.5" customHeight="1">
      <c r="A7" s="43"/>
      <c r="B7" s="44"/>
      <c r="C7" s="236" t="s">
        <v>65</v>
      </c>
      <c r="D7" s="237"/>
      <c r="E7" s="237"/>
      <c r="F7" s="237"/>
      <c r="G7" s="30" t="s">
        <v>32</v>
      </c>
      <c r="H7" s="32">
        <f aca="true" t="shared" si="0" ref="H7:L8">H4</f>
        <v>0</v>
      </c>
      <c r="I7" s="32">
        <f t="shared" si="0"/>
        <v>30000000</v>
      </c>
      <c r="J7" s="32">
        <f t="shared" si="0"/>
        <v>0</v>
      </c>
      <c r="K7" s="32">
        <f t="shared" si="0"/>
        <v>0</v>
      </c>
      <c r="L7" s="33">
        <f t="shared" si="0"/>
        <v>30000000</v>
      </c>
    </row>
    <row r="8" spans="1:12" ht="16.5" customHeight="1">
      <c r="A8" s="43"/>
      <c r="B8" s="51"/>
      <c r="C8" s="237"/>
      <c r="D8" s="237"/>
      <c r="E8" s="237"/>
      <c r="F8" s="237"/>
      <c r="G8" s="30" t="s">
        <v>33</v>
      </c>
      <c r="H8" s="32">
        <f t="shared" si="0"/>
        <v>0</v>
      </c>
      <c r="I8" s="32">
        <f t="shared" si="0"/>
        <v>30000000</v>
      </c>
      <c r="J8" s="32">
        <f t="shared" si="0"/>
        <v>0</v>
      </c>
      <c r="K8" s="32">
        <f t="shared" si="0"/>
        <v>0</v>
      </c>
      <c r="L8" s="33">
        <f t="shared" si="0"/>
        <v>30000000</v>
      </c>
    </row>
    <row r="9" spans="1:12" ht="16.5" customHeight="1">
      <c r="A9" s="88"/>
      <c r="B9" s="52"/>
      <c r="C9" s="238"/>
      <c r="D9" s="238"/>
      <c r="E9" s="238"/>
      <c r="F9" s="238"/>
      <c r="G9" s="30" t="s">
        <v>34</v>
      </c>
      <c r="H9" s="35">
        <f>H8-H7</f>
        <v>0</v>
      </c>
      <c r="I9" s="35">
        <f>I8-I7</f>
        <v>0</v>
      </c>
      <c r="J9" s="35">
        <f>J8-J7</f>
        <v>0</v>
      </c>
      <c r="K9" s="35">
        <f>K8-K7</f>
        <v>0</v>
      </c>
      <c r="L9" s="36">
        <f>L8-L7</f>
        <v>0</v>
      </c>
    </row>
    <row r="10" spans="1:12" ht="16.5" customHeight="1">
      <c r="A10" s="249" t="s">
        <v>62</v>
      </c>
      <c r="B10" s="250"/>
      <c r="C10" s="251" t="s">
        <v>62</v>
      </c>
      <c r="D10" s="250"/>
      <c r="E10" s="251" t="s">
        <v>63</v>
      </c>
      <c r="F10" s="250"/>
      <c r="G10" s="30" t="s">
        <v>8</v>
      </c>
      <c r="H10" s="35">
        <v>0</v>
      </c>
      <c r="I10" s="35">
        <v>0</v>
      </c>
      <c r="J10" s="35">
        <v>0</v>
      </c>
      <c r="K10" s="35"/>
      <c r="L10" s="36">
        <f>SUM(H10:K10)</f>
        <v>0</v>
      </c>
    </row>
    <row r="11" spans="1:12" ht="16.5" customHeight="1">
      <c r="A11" s="83"/>
      <c r="B11" s="84"/>
      <c r="C11" s="85"/>
      <c r="D11" s="84"/>
      <c r="E11" s="85"/>
      <c r="F11" s="84"/>
      <c r="G11" s="30" t="s">
        <v>9</v>
      </c>
      <c r="H11" s="35">
        <v>0</v>
      </c>
      <c r="I11" s="35">
        <v>0</v>
      </c>
      <c r="J11" s="35">
        <v>0</v>
      </c>
      <c r="K11" s="35"/>
      <c r="L11" s="36">
        <f>SUM(H11:K11)</f>
        <v>0</v>
      </c>
    </row>
    <row r="12" spans="1:12" ht="16.5" customHeight="1">
      <c r="A12" s="83"/>
      <c r="B12" s="84"/>
      <c r="C12" s="85"/>
      <c r="D12" s="84"/>
      <c r="E12" s="86"/>
      <c r="F12" s="87"/>
      <c r="G12" s="30" t="s">
        <v>10</v>
      </c>
      <c r="H12" s="35">
        <f>H11-H10</f>
        <v>0</v>
      </c>
      <c r="I12" s="35">
        <f>I11-I10</f>
        <v>0</v>
      </c>
      <c r="J12" s="35">
        <f>J11-J10</f>
        <v>0</v>
      </c>
      <c r="K12" s="35">
        <f>K11-K10</f>
        <v>0</v>
      </c>
      <c r="L12" s="36">
        <f>L11-L10</f>
        <v>0</v>
      </c>
    </row>
    <row r="13" spans="1:12" ht="16.5" customHeight="1">
      <c r="A13" s="252"/>
      <c r="B13" s="253"/>
      <c r="C13" s="241"/>
      <c r="D13" s="242"/>
      <c r="E13" s="260" t="s">
        <v>64</v>
      </c>
      <c r="F13" s="250"/>
      <c r="G13" s="30" t="s">
        <v>8</v>
      </c>
      <c r="H13" s="35">
        <v>0</v>
      </c>
      <c r="I13" s="35">
        <v>0</v>
      </c>
      <c r="J13" s="35">
        <v>2454000</v>
      </c>
      <c r="K13" s="35"/>
      <c r="L13" s="33">
        <f>SUM(H13:K13)</f>
        <v>2454000</v>
      </c>
    </row>
    <row r="14" spans="1:12" ht="16.5" customHeight="1">
      <c r="A14" s="82"/>
      <c r="B14" s="38"/>
      <c r="C14" s="17"/>
      <c r="D14" s="18"/>
      <c r="E14" s="38"/>
      <c r="F14" s="18"/>
      <c r="G14" s="111" t="s">
        <v>9</v>
      </c>
      <c r="H14" s="35">
        <v>0</v>
      </c>
      <c r="I14" s="35">
        <v>0</v>
      </c>
      <c r="J14" s="35">
        <v>2232090</v>
      </c>
      <c r="K14" s="35"/>
      <c r="L14" s="33">
        <f>SUM(H14:K14)</f>
        <v>2232090</v>
      </c>
    </row>
    <row r="15" spans="1:12" ht="16.5" customHeight="1">
      <c r="A15" s="82"/>
      <c r="B15" s="38"/>
      <c r="C15" s="17"/>
      <c r="D15" s="18"/>
      <c r="E15" s="38"/>
      <c r="F15" s="18"/>
      <c r="G15" s="30" t="s">
        <v>10</v>
      </c>
      <c r="H15" s="35">
        <f>H14-H13</f>
        <v>0</v>
      </c>
      <c r="I15" s="35">
        <f>I14-I13</f>
        <v>0</v>
      </c>
      <c r="J15" s="96">
        <f>J14-J13</f>
        <v>-221910</v>
      </c>
      <c r="K15" s="35">
        <f>K14-K13</f>
        <v>0</v>
      </c>
      <c r="L15" s="90">
        <f>L14-L13</f>
        <v>-221910</v>
      </c>
    </row>
    <row r="16" spans="1:12" ht="16.5" customHeight="1">
      <c r="A16" s="252"/>
      <c r="B16" s="253"/>
      <c r="C16" s="241"/>
      <c r="D16" s="242"/>
      <c r="E16" s="254" t="s">
        <v>75</v>
      </c>
      <c r="F16" s="255"/>
      <c r="G16" s="30" t="s">
        <v>8</v>
      </c>
      <c r="H16" s="35">
        <v>0</v>
      </c>
      <c r="I16" s="35">
        <v>0</v>
      </c>
      <c r="J16" s="35">
        <v>3000000</v>
      </c>
      <c r="K16" s="35"/>
      <c r="L16" s="33">
        <f>SUM(H16:K16)</f>
        <v>3000000</v>
      </c>
    </row>
    <row r="17" spans="1:12" ht="16.5" customHeight="1">
      <c r="A17" s="82"/>
      <c r="B17" s="38"/>
      <c r="C17" s="17"/>
      <c r="D17" s="18"/>
      <c r="E17" s="256"/>
      <c r="F17" s="257"/>
      <c r="G17" s="111" t="s">
        <v>9</v>
      </c>
      <c r="H17" s="35">
        <v>0</v>
      </c>
      <c r="I17" s="35">
        <v>0</v>
      </c>
      <c r="J17" s="35">
        <v>1300000</v>
      </c>
      <c r="K17" s="35"/>
      <c r="L17" s="33">
        <f>SUM(H17:K17)</f>
        <v>1300000</v>
      </c>
    </row>
    <row r="18" spans="1:12" ht="16.5" customHeight="1">
      <c r="A18" s="82"/>
      <c r="B18" s="38"/>
      <c r="C18" s="17"/>
      <c r="D18" s="18"/>
      <c r="E18" s="258"/>
      <c r="F18" s="259"/>
      <c r="G18" s="30" t="s">
        <v>10</v>
      </c>
      <c r="H18" s="35">
        <f>H17-H16</f>
        <v>0</v>
      </c>
      <c r="I18" s="35">
        <f>I17-I16</f>
        <v>0</v>
      </c>
      <c r="J18" s="94">
        <f>J17-J16</f>
        <v>-1700000</v>
      </c>
      <c r="K18" s="35">
        <f>K17-K16</f>
        <v>0</v>
      </c>
      <c r="L18" s="90">
        <f>L17-L16</f>
        <v>-1700000</v>
      </c>
    </row>
    <row r="19" spans="1:12" ht="16.5" customHeight="1">
      <c r="A19" s="82"/>
      <c r="B19" s="38"/>
      <c r="C19" s="236" t="s">
        <v>65</v>
      </c>
      <c r="D19" s="237"/>
      <c r="E19" s="237"/>
      <c r="F19" s="237"/>
      <c r="G19" s="30" t="s">
        <v>8</v>
      </c>
      <c r="H19" s="35">
        <f>H10+H13</f>
        <v>0</v>
      </c>
      <c r="I19" s="35">
        <f>I10+I13</f>
        <v>0</v>
      </c>
      <c r="J19" s="35">
        <f>J10+J13+J16</f>
        <v>5454000</v>
      </c>
      <c r="K19" s="35">
        <f>K10+K13</f>
        <v>0</v>
      </c>
      <c r="L19" s="33">
        <f>SUM(H19:K19)</f>
        <v>5454000</v>
      </c>
    </row>
    <row r="20" spans="1:12" ht="16.5" customHeight="1">
      <c r="A20" s="82"/>
      <c r="B20" s="38"/>
      <c r="C20" s="237"/>
      <c r="D20" s="237"/>
      <c r="E20" s="237"/>
      <c r="F20" s="237"/>
      <c r="G20" s="30" t="s">
        <v>9</v>
      </c>
      <c r="H20" s="35">
        <f>H11+H14</f>
        <v>0</v>
      </c>
      <c r="I20" s="35">
        <f>I11+I14</f>
        <v>0</v>
      </c>
      <c r="J20" s="35">
        <f>J11+J14+J17</f>
        <v>3532090</v>
      </c>
      <c r="K20" s="35">
        <f>K11+K14</f>
        <v>0</v>
      </c>
      <c r="L20" s="33">
        <f>SUM(H20:K20)</f>
        <v>3532090</v>
      </c>
    </row>
    <row r="21" spans="1:12" ht="16.5" customHeight="1">
      <c r="A21" s="82"/>
      <c r="B21" s="38"/>
      <c r="C21" s="238"/>
      <c r="D21" s="238"/>
      <c r="E21" s="238"/>
      <c r="F21" s="238"/>
      <c r="G21" s="30" t="s">
        <v>10</v>
      </c>
      <c r="H21" s="35">
        <f>H20-H19</f>
        <v>0</v>
      </c>
      <c r="I21" s="35">
        <f>I20-I19</f>
        <v>0</v>
      </c>
      <c r="J21" s="96">
        <f>J20-J19</f>
        <v>-1921910</v>
      </c>
      <c r="K21" s="35">
        <f>K20-K19</f>
        <v>0</v>
      </c>
      <c r="L21" s="90">
        <f>L20-L19</f>
        <v>-1921910</v>
      </c>
    </row>
    <row r="22" spans="1:12" s="1" customFormat="1" ht="16.5" customHeight="1">
      <c r="A22" s="197" t="s">
        <v>29</v>
      </c>
      <c r="B22" s="180"/>
      <c r="C22" s="179" t="s">
        <v>35</v>
      </c>
      <c r="D22" s="180"/>
      <c r="E22" s="179" t="s">
        <v>36</v>
      </c>
      <c r="F22" s="180"/>
      <c r="G22" s="30" t="s">
        <v>32</v>
      </c>
      <c r="H22" s="32">
        <v>0</v>
      </c>
      <c r="I22" s="35">
        <v>0</v>
      </c>
      <c r="J22" s="32">
        <v>0</v>
      </c>
      <c r="K22" s="32">
        <v>0</v>
      </c>
      <c r="L22" s="42">
        <f>SUM(H22:K22)</f>
        <v>0</v>
      </c>
    </row>
    <row r="23" spans="1:14" s="1" customFormat="1" ht="16.5" customHeight="1">
      <c r="A23" s="43"/>
      <c r="B23" s="44"/>
      <c r="C23" s="45"/>
      <c r="D23" s="44"/>
      <c r="E23" s="45"/>
      <c r="F23" s="44"/>
      <c r="G23" s="30" t="s">
        <v>33</v>
      </c>
      <c r="H23" s="32">
        <v>0</v>
      </c>
      <c r="I23" s="35">
        <v>0</v>
      </c>
      <c r="J23" s="32">
        <v>0</v>
      </c>
      <c r="K23" s="46">
        <v>5066</v>
      </c>
      <c r="L23" s="42">
        <f>SUM(H23:K23)</f>
        <v>5066</v>
      </c>
      <c r="N23" s="76"/>
    </row>
    <row r="24" spans="1:12" s="1" customFormat="1" ht="16.5" customHeight="1">
      <c r="A24" s="43"/>
      <c r="B24" s="44"/>
      <c r="C24" s="45"/>
      <c r="D24" s="44"/>
      <c r="E24" s="45"/>
      <c r="F24" s="44"/>
      <c r="G24" s="30" t="s">
        <v>34</v>
      </c>
      <c r="H24" s="32">
        <v>0</v>
      </c>
      <c r="I24" s="35">
        <v>0</v>
      </c>
      <c r="J24" s="32">
        <v>0</v>
      </c>
      <c r="K24" s="11">
        <f>K23-K22</f>
        <v>5066</v>
      </c>
      <c r="L24" s="12">
        <f>L23-L22</f>
        <v>5066</v>
      </c>
    </row>
    <row r="25" spans="1:12" s="1" customFormat="1" ht="16.5" customHeight="1">
      <c r="A25" s="43"/>
      <c r="B25" s="44"/>
      <c r="C25" s="236" t="s">
        <v>65</v>
      </c>
      <c r="D25" s="237"/>
      <c r="E25" s="237"/>
      <c r="F25" s="237"/>
      <c r="G25" s="30" t="s">
        <v>32</v>
      </c>
      <c r="H25" s="32">
        <f aca="true" t="shared" si="1" ref="H25:L26">H22</f>
        <v>0</v>
      </c>
      <c r="I25" s="35">
        <f t="shared" si="1"/>
        <v>0</v>
      </c>
      <c r="J25" s="32">
        <f t="shared" si="1"/>
        <v>0</v>
      </c>
      <c r="K25" s="32">
        <f t="shared" si="1"/>
        <v>0</v>
      </c>
      <c r="L25" s="42">
        <f t="shared" si="1"/>
        <v>0</v>
      </c>
    </row>
    <row r="26" spans="1:12" s="1" customFormat="1" ht="16.5" customHeight="1">
      <c r="A26" s="43"/>
      <c r="B26" s="51"/>
      <c r="C26" s="237"/>
      <c r="D26" s="237"/>
      <c r="E26" s="237"/>
      <c r="F26" s="237"/>
      <c r="G26" s="30" t="s">
        <v>33</v>
      </c>
      <c r="H26" s="32">
        <f t="shared" si="1"/>
        <v>0</v>
      </c>
      <c r="I26" s="35">
        <f t="shared" si="1"/>
        <v>0</v>
      </c>
      <c r="J26" s="32">
        <f t="shared" si="1"/>
        <v>0</v>
      </c>
      <c r="K26" s="32">
        <f t="shared" si="1"/>
        <v>5066</v>
      </c>
      <c r="L26" s="42">
        <f t="shared" si="1"/>
        <v>5066</v>
      </c>
    </row>
    <row r="27" spans="1:12" s="1" customFormat="1" ht="16.5" customHeight="1">
      <c r="A27" s="88"/>
      <c r="B27" s="52"/>
      <c r="C27" s="237"/>
      <c r="D27" s="237"/>
      <c r="E27" s="237"/>
      <c r="F27" s="237"/>
      <c r="G27" s="30" t="s">
        <v>34</v>
      </c>
      <c r="H27" s="32">
        <f>H26-H25</f>
        <v>0</v>
      </c>
      <c r="I27" s="35">
        <f>I26-I25</f>
        <v>0</v>
      </c>
      <c r="J27" s="32">
        <f>J26-J25</f>
        <v>0</v>
      </c>
      <c r="K27" s="15">
        <f>K26-K25</f>
        <v>5066</v>
      </c>
      <c r="L27" s="13">
        <f>L26-L25</f>
        <v>5066</v>
      </c>
    </row>
    <row r="28" spans="1:13" ht="16.5" customHeight="1">
      <c r="A28" s="243" t="s">
        <v>55</v>
      </c>
      <c r="B28" s="244"/>
      <c r="C28" s="244"/>
      <c r="D28" s="244"/>
      <c r="E28" s="244"/>
      <c r="F28" s="244"/>
      <c r="G28" s="48" t="s">
        <v>32</v>
      </c>
      <c r="H28" s="49">
        <f aca="true" t="shared" si="2" ref="H28:L29">H7+H19+H25</f>
        <v>0</v>
      </c>
      <c r="I28" s="49">
        <f t="shared" si="2"/>
        <v>30000000</v>
      </c>
      <c r="J28" s="49">
        <f>J7+J19+J25</f>
        <v>5454000</v>
      </c>
      <c r="K28" s="49">
        <f t="shared" si="2"/>
        <v>0</v>
      </c>
      <c r="L28" s="33">
        <f t="shared" si="2"/>
        <v>35454000</v>
      </c>
      <c r="M28" s="1"/>
    </row>
    <row r="29" spans="1:12" ht="16.5" customHeight="1">
      <c r="A29" s="245"/>
      <c r="B29" s="246"/>
      <c r="C29" s="246"/>
      <c r="D29" s="246"/>
      <c r="E29" s="246"/>
      <c r="F29" s="246"/>
      <c r="G29" s="30" t="s">
        <v>33</v>
      </c>
      <c r="H29" s="32">
        <f t="shared" si="2"/>
        <v>0</v>
      </c>
      <c r="I29" s="32">
        <f t="shared" si="2"/>
        <v>30000000</v>
      </c>
      <c r="J29" s="32">
        <f t="shared" si="2"/>
        <v>3532090</v>
      </c>
      <c r="K29" s="32">
        <f t="shared" si="2"/>
        <v>5066</v>
      </c>
      <c r="L29" s="33">
        <f t="shared" si="2"/>
        <v>33537156</v>
      </c>
    </row>
    <row r="30" spans="1:12" ht="16.5" customHeight="1" thickBot="1">
      <c r="A30" s="247"/>
      <c r="B30" s="248"/>
      <c r="C30" s="248"/>
      <c r="D30" s="248"/>
      <c r="E30" s="248"/>
      <c r="F30" s="248"/>
      <c r="G30" s="50" t="s">
        <v>34</v>
      </c>
      <c r="H30" s="10">
        <f>H29-H28</f>
        <v>0</v>
      </c>
      <c r="I30" s="10">
        <f>I29-I28</f>
        <v>0</v>
      </c>
      <c r="J30" s="97">
        <f>J29-J28</f>
        <v>-1921910</v>
      </c>
      <c r="K30" s="16">
        <f>K29-K28</f>
        <v>5066</v>
      </c>
      <c r="L30" s="103">
        <f>L29-L28</f>
        <v>-1916844</v>
      </c>
    </row>
    <row r="31" ht="18.75" customHeight="1"/>
    <row r="32" ht="18.75" customHeight="1"/>
    <row r="33" ht="18.75" customHeight="1"/>
    <row r="34" ht="18.75" customHeight="1"/>
    <row r="35" ht="18.75" customHeight="1"/>
    <row r="36" ht="24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21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</sheetData>
  <sheetProtection/>
  <mergeCells count="25">
    <mergeCell ref="A10:B10"/>
    <mergeCell ref="C10:D10"/>
    <mergeCell ref="E10:F10"/>
    <mergeCell ref="A13:B13"/>
    <mergeCell ref="C19:F21"/>
    <mergeCell ref="A16:B16"/>
    <mergeCell ref="C16:D16"/>
    <mergeCell ref="E16:F18"/>
    <mergeCell ref="E13:F13"/>
    <mergeCell ref="C25:F27"/>
    <mergeCell ref="A22:B22"/>
    <mergeCell ref="C22:D22"/>
    <mergeCell ref="E22:F22"/>
    <mergeCell ref="C13:D13"/>
    <mergeCell ref="A28:F30"/>
    <mergeCell ref="A1:L1"/>
    <mergeCell ref="A3:B3"/>
    <mergeCell ref="C3:D3"/>
    <mergeCell ref="E3:F3"/>
    <mergeCell ref="A4:B4"/>
    <mergeCell ref="C7:F9"/>
    <mergeCell ref="C4:D4"/>
    <mergeCell ref="E4:F4"/>
    <mergeCell ref="E5:F5"/>
    <mergeCell ref="E6:F6"/>
  </mergeCells>
  <printOptions horizontalCentered="1" verticalCentered="1"/>
  <pageMargins left="0.6692913385826772" right="0.5905511811023623" top="0.3937007874015748" bottom="0.31496062992125984" header="0.31496062992125984" footer="0.31496062992125984"/>
  <pageSetup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만월복지관</dc:creator>
  <cp:keywords/>
  <dc:description/>
  <cp:lastModifiedBy>Registered User</cp:lastModifiedBy>
  <cp:lastPrinted>2021-03-29T05:56:10Z</cp:lastPrinted>
  <dcterms:created xsi:type="dcterms:W3CDTF">2009-01-19T02:10:28Z</dcterms:created>
  <dcterms:modified xsi:type="dcterms:W3CDTF">2021-03-29T05:56:10Z</dcterms:modified>
  <cp:category/>
  <cp:version/>
  <cp:contentType/>
  <cp:contentStatus/>
</cp:coreProperties>
</file>